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6.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P:\PS\Supervisors\ASO\GX60 Unit\PROJECTS\PIT CREW PROJECTS\Bilee Hernandez\Women's Commission\Docs to Upload\"/>
    </mc:Choice>
  </mc:AlternateContent>
  <xr:revisionPtr revIDLastSave="0" documentId="13_ncr:1_{600F397E-0A69-4474-8531-BD09FA53854F}" xr6:coauthVersionLast="47" xr6:coauthVersionMax="47" xr10:uidLastSave="{00000000-0000-0000-0000-000000000000}"/>
  <bookViews>
    <workbookView xWindow="1620" yWindow="-120" windowWidth="27300" windowHeight="16440" xr2:uid="{00000000-000D-0000-FFFF-FFFF00000000}"/>
  </bookViews>
  <sheets>
    <sheet name="Title Page" sheetId="9" r:id="rId1"/>
    <sheet name="Overview" sheetId="8" r:id="rId2"/>
    <sheet name="Population" sheetId="1" r:id="rId3"/>
    <sheet name="Economic Security" sheetId="2" r:id="rId4"/>
    <sheet name="Childcare" sheetId="3" r:id="rId5"/>
    <sheet name="Health" sheetId="4" r:id="rId6"/>
    <sheet name="Education" sheetId="6" r:id="rId7"/>
    <sheet name="Safety and Crime" sheetId="5" r:id="rId8"/>
    <sheet name="Political Representation" sheetId="7" r:id="rId9"/>
    <sheet name="Additional Tables" sheetId="10" r:id="rId10"/>
  </sheets>
  <definedNames>
    <definedName name="_xlnm.Print_Area" localSheetId="9">'Additional Tables'!$A$1:$I$122</definedName>
    <definedName name="_xlnm.Print_Area" localSheetId="4">Childcare!$A$1:$J$21</definedName>
    <definedName name="_xlnm.Print_Area" localSheetId="3">'Economic Security'!$A$1:$K$324</definedName>
    <definedName name="_xlnm.Print_Area" localSheetId="6">Education!$A$1:$K$64</definedName>
    <definedName name="_xlnm.Print_Area" localSheetId="5">Health!$A$1:$N$113</definedName>
    <definedName name="_xlnm.Print_Area" localSheetId="1">Overview!$A$1:$E$79</definedName>
    <definedName name="_xlnm.Print_Area" localSheetId="8">'Political Representation'!$A$1:$I$73</definedName>
    <definedName name="_xlnm.Print_Area" localSheetId="2">Population!$A$1:$K$147</definedName>
    <definedName name="_xlnm.Print_Area" localSheetId="0">'Title Page'!$A$1:$I$30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10" l="1" a="1"/>
  <c r="E50" i="10" s="1"/>
  <c r="C50" i="10" a="1"/>
  <c r="C50" i="10" s="1"/>
  <c r="E51" i="6"/>
  <c r="C51" i="6"/>
  <c r="D210" i="2"/>
  <c r="D209" i="2"/>
  <c r="D27" i="2"/>
  <c r="D314" i="2"/>
  <c r="E313" i="2" s="1"/>
  <c r="B314" i="2"/>
  <c r="C313" i="2" s="1"/>
  <c r="D308" i="2"/>
  <c r="E307" i="2" s="1"/>
  <c r="B308" i="2"/>
  <c r="C307" i="2" s="1"/>
  <c r="D302" i="2"/>
  <c r="E300" i="2" s="1"/>
  <c r="B302" i="2"/>
  <c r="C301" i="2" s="1"/>
  <c r="C300" i="2" l="1"/>
  <c r="C312" i="2"/>
  <c r="E306" i="2"/>
  <c r="E301" i="2"/>
  <c r="E312" i="2"/>
  <c r="C306" i="2"/>
  <c r="L57" i="5" l="1"/>
  <c r="M57" i="5" s="1"/>
  <c r="F57" i="5"/>
  <c r="G57" i="5" s="1"/>
  <c r="L56" i="5"/>
  <c r="F56" i="5"/>
  <c r="L55" i="5"/>
  <c r="F55" i="5"/>
  <c r="L54" i="5"/>
  <c r="F54" i="5"/>
  <c r="L53" i="5"/>
  <c r="F53" i="5"/>
  <c r="L52" i="5"/>
  <c r="F52" i="5"/>
  <c r="D208" i="2"/>
  <c r="D207" i="2"/>
  <c r="D206" i="2"/>
  <c r="D205" i="2"/>
  <c r="D204" i="2"/>
  <c r="D203" i="2"/>
  <c r="D202" i="2"/>
  <c r="D201" i="2"/>
  <c r="D200" i="2"/>
  <c r="D199" i="2"/>
  <c r="D198" i="2"/>
  <c r="D197" i="2"/>
  <c r="D196" i="2"/>
  <c r="D195" i="2"/>
  <c r="D194" i="2"/>
  <c r="D193" i="2"/>
  <c r="C164" i="2"/>
  <c r="C163" i="2"/>
  <c r="C162" i="2"/>
  <c r="C161" i="2"/>
  <c r="C160" i="2"/>
  <c r="C159" i="2"/>
  <c r="C158" i="2"/>
  <c r="C157" i="2"/>
  <c r="C156" i="2"/>
  <c r="C155" i="2"/>
  <c r="C154" i="2"/>
  <c r="D26" i="2"/>
  <c r="D25" i="2"/>
  <c r="D24" i="2"/>
  <c r="D23" i="2"/>
  <c r="G53" i="5" l="1"/>
  <c r="G54" i="5"/>
  <c r="G55" i="5"/>
  <c r="G52" i="5"/>
  <c r="G56" i="5"/>
  <c r="M55" i="5"/>
  <c r="M52" i="5"/>
  <c r="M53" i="5"/>
  <c r="M56" i="5"/>
  <c r="M54" i="5"/>
  <c r="E52" i="6" l="1"/>
  <c r="C52" i="6"/>
  <c r="B138" i="5"/>
  <c r="C133" i="5" s="1"/>
  <c r="B127" i="5"/>
  <c r="F118" i="5"/>
  <c r="E118" i="5"/>
  <c r="D118" i="5"/>
  <c r="C118" i="5"/>
  <c r="B118" i="5"/>
  <c r="F117" i="5"/>
  <c r="E117" i="5"/>
  <c r="D117" i="5"/>
  <c r="C117" i="5"/>
  <c r="B117" i="5"/>
  <c r="F97" i="5"/>
  <c r="E97" i="5"/>
  <c r="D97" i="5"/>
  <c r="C97" i="5"/>
  <c r="B97" i="5"/>
  <c r="F93" i="5"/>
  <c r="E93" i="5"/>
  <c r="D93" i="5"/>
  <c r="C93" i="5"/>
  <c r="B93" i="5"/>
  <c r="F45" i="5"/>
  <c r="C45" i="5" s="1"/>
  <c r="F44" i="5"/>
  <c r="E44" i="5" s="1"/>
  <c r="F43" i="5"/>
  <c r="E43" i="5" s="1"/>
  <c r="F42" i="5"/>
  <c r="E42" i="5" s="1"/>
  <c r="F41" i="5"/>
  <c r="E41" i="5" s="1"/>
  <c r="F40" i="5"/>
  <c r="C40" i="5" s="1"/>
  <c r="F32" i="5"/>
  <c r="E32" i="5"/>
  <c r="D32" i="5"/>
  <c r="C32" i="5"/>
  <c r="B32" i="5"/>
  <c r="F28" i="5"/>
  <c r="E28" i="5"/>
  <c r="D28" i="5"/>
  <c r="C28" i="5"/>
  <c r="B28" i="5"/>
  <c r="C136" i="5" l="1"/>
  <c r="E40" i="5"/>
  <c r="C41" i="5"/>
  <c r="C134" i="5"/>
  <c r="C135" i="5"/>
  <c r="C43" i="5"/>
  <c r="C132" i="5"/>
  <c r="E45" i="5"/>
  <c r="C44" i="5"/>
  <c r="C42" i="5"/>
  <c r="I135" i="1" l="1"/>
  <c r="G135" i="1"/>
  <c r="I134" i="1"/>
  <c r="G134" i="1"/>
  <c r="I133" i="1"/>
  <c r="G133" i="1"/>
  <c r="I132" i="1"/>
  <c r="G132" i="1"/>
  <c r="I130" i="1"/>
  <c r="G130" i="1"/>
  <c r="I129" i="1"/>
  <c r="G129" i="1"/>
  <c r="I128" i="1"/>
  <c r="G128" i="1"/>
  <c r="I127" i="1"/>
  <c r="G127" i="1"/>
  <c r="J10" i="1"/>
  <c r="H10" i="1"/>
  <c r="E10" i="1"/>
  <c r="C10" i="1"/>
  <c r="J9" i="1"/>
  <c r="H9" i="1"/>
  <c r="E9" i="1"/>
  <c r="C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<sst xmlns="http://schemas.openxmlformats.org/spreadsheetml/2006/main" count="1527" uniqueCount="598">
  <si>
    <t>Female</t>
  </si>
  <si>
    <t>Male</t>
  </si>
  <si>
    <t>Total</t>
  </si>
  <si>
    <t>#</t>
  </si>
  <si>
    <t>%</t>
  </si>
  <si>
    <t>County</t>
  </si>
  <si>
    <t>State</t>
  </si>
  <si>
    <t>Source: American Community Survey 2021 and 2022, 1-Year Estimates</t>
  </si>
  <si>
    <t>White</t>
  </si>
  <si>
    <t>Black</t>
  </si>
  <si>
    <t>American Indian and Alaska Native</t>
  </si>
  <si>
    <t>Asian</t>
  </si>
  <si>
    <t>Native Hawaiian and Pacific Islander</t>
  </si>
  <si>
    <t>Some Other Race</t>
  </si>
  <si>
    <t>Multiracial (Two or more)</t>
  </si>
  <si>
    <t>Native*</t>
  </si>
  <si>
    <t>Foreign born</t>
  </si>
  <si>
    <t>Naturalized</t>
  </si>
  <si>
    <t>Not a U.S. citizen</t>
  </si>
  <si>
    <t>U.S. citizen born abroad of U.S. parent(s)</t>
  </si>
  <si>
    <t>* Born in the United States, Puerto Rico, Guam, the U.S. Virgin Islands, or Northern Marianas</t>
  </si>
  <si>
    <t>Note: White rows are subcategories of the light grey row immediately above.</t>
  </si>
  <si>
    <t>19 or below</t>
  </si>
  <si>
    <t>20 to 39</t>
  </si>
  <si>
    <t>40 to 64</t>
  </si>
  <si>
    <t>65 and above</t>
  </si>
  <si>
    <t>Household Type</t>
  </si>
  <si>
    <t>Female householder, no spouse</t>
  </si>
  <si>
    <t>Living alone</t>
  </si>
  <si>
    <t>With children under 18</t>
  </si>
  <si>
    <t>With relatives and no children &lt;18</t>
  </si>
  <si>
    <t>With only non-relatives</t>
  </si>
  <si>
    <t>Male householder, no spouse</t>
  </si>
  <si>
    <t>Married-couple household</t>
  </si>
  <si>
    <t>Cohabitating couple household</t>
  </si>
  <si>
    <t>Total Households</t>
  </si>
  <si>
    <t>Source: American Community Survey 2021 &amp; 2022, 1-Year Estimates</t>
  </si>
  <si>
    <t>Note: White rows are subcategories of the light grey row immediately above. Light grey rows represent all total household types.</t>
  </si>
  <si>
    <t>Mexico</t>
  </si>
  <si>
    <t>Philippines</t>
  </si>
  <si>
    <t>Vietnam</t>
  </si>
  <si>
    <t>India</t>
  </si>
  <si>
    <t>Ukraine</t>
  </si>
  <si>
    <t>China</t>
  </si>
  <si>
    <t>Afghanistan</t>
  </si>
  <si>
    <t>Russia</t>
  </si>
  <si>
    <t>Fiji</t>
  </si>
  <si>
    <t>Laos</t>
  </si>
  <si>
    <t>Thailand</t>
  </si>
  <si>
    <t>Moldova</t>
  </si>
  <si>
    <t>Korea</t>
  </si>
  <si>
    <t>Canada</t>
  </si>
  <si>
    <t>El Salvador</t>
  </si>
  <si>
    <t>Japan</t>
  </si>
  <si>
    <t>Taiwan</t>
  </si>
  <si>
    <t>Guatemala</t>
  </si>
  <si>
    <t>Hong Kong</t>
  </si>
  <si>
    <t>Pakistan</t>
  </si>
  <si>
    <t>Germany</t>
  </si>
  <si>
    <t>Peru</t>
  </si>
  <si>
    <t>Colombia</t>
  </si>
  <si>
    <t>Iran</t>
  </si>
  <si>
    <t>Romania</t>
  </si>
  <si>
    <t>United Kingdom, Not Specified</t>
  </si>
  <si>
    <t>Table includes all U.S. citizens by naturalization and non-citizens.</t>
  </si>
  <si>
    <t xml:space="preserve">Not all countries are shown, table counts and percentages do not equal total row. </t>
  </si>
  <si>
    <t>California Department of Finance 2030 population projections, based on 2019 baseline data</t>
  </si>
  <si>
    <t xml:space="preserve">Source: American Community Survey 2022, 1-Year Estimates and </t>
  </si>
  <si>
    <t>Source: California Department of Finance (2019 Baseline)</t>
  </si>
  <si>
    <t>Female-Male 
Difference</t>
  </si>
  <si>
    <t>Note: Population aged 16 and older with earnings.</t>
  </si>
  <si>
    <t>Poverty and Food Security</t>
  </si>
  <si>
    <t>Households</t>
  </si>
  <si>
    <t>Receiving 
SNAP/Food Stamps</t>
  </si>
  <si>
    <t>Not Receiving 
SNAP/Food Stamps</t>
  </si>
  <si>
    <t>Female householder, no spouse*</t>
  </si>
  <si>
    <t>Male householder, no spouse*</t>
  </si>
  <si>
    <t>Non-family household</t>
  </si>
  <si>
    <t xml:space="preserve">* Family households that are not married-family households or nonfamily households per ACS definitions. </t>
  </si>
  <si>
    <t>Source: American Community Survey 2019, 2021, 2022, 1-Year Estimates. For 2020, only 5-Year Estimate available.</t>
  </si>
  <si>
    <t>Note: Population aged 16 and older.</t>
  </si>
  <si>
    <t>NAICS Employment Sectors by Gender, Sacramento County (2022)</t>
  </si>
  <si>
    <t>Social Assistance</t>
  </si>
  <si>
    <t>Health Care</t>
  </si>
  <si>
    <t>Educational Services</t>
  </si>
  <si>
    <t>Finance And Insurance</t>
  </si>
  <si>
    <t>Other Services (Except Public Administration)</t>
  </si>
  <si>
    <t>Public Administration</t>
  </si>
  <si>
    <t>Arts, Entertainment, And Recreation</t>
  </si>
  <si>
    <t>Retail Trade</t>
  </si>
  <si>
    <t>Information</t>
  </si>
  <si>
    <t>Professional, Scientific, And Technical Services</t>
  </si>
  <si>
    <t>Utilities</t>
  </si>
  <si>
    <t>Wholesale Trade</t>
  </si>
  <si>
    <t>Military</t>
  </si>
  <si>
    <t>Manufacturing</t>
  </si>
  <si>
    <t>Agriculture</t>
  </si>
  <si>
    <t>Transportation And Warehousing</t>
  </si>
  <si>
    <t>Construction</t>
  </si>
  <si>
    <t>Mining, Quarrying, And Oil/Gas Extraction</t>
  </si>
  <si>
    <t>N/A*</t>
  </si>
  <si>
    <t>Unemployed**</t>
  </si>
  <si>
    <t>Note: Based on the North American Industry Classification System (NAICS)</t>
  </si>
  <si>
    <t>* Less than 16 years old or not in labor force, who last worked more than 5 years ago or never worked.</t>
  </si>
  <si>
    <t>** Unemployed with no work experience in the last 5 years or earlier or never worked.</t>
  </si>
  <si>
    <t>Homelessness</t>
  </si>
  <si>
    <t>Gender Non-Conforming</t>
  </si>
  <si>
    <t>&lt;1%</t>
  </si>
  <si>
    <t>Transgender</t>
  </si>
  <si>
    <t>*The Point-in-Time Count relies on the HUD definition of homelessness where individuals or families lack fixed, regular, and adequate nightime residence, including staying in a place not meant for human habitation, but also includes those sleeping in an emergency shelter or transitional housing program.</t>
  </si>
  <si>
    <t>Unsheltered</t>
  </si>
  <si>
    <t>Sheltered</t>
  </si>
  <si>
    <t>*Unsheltered homeless is defined as sleeping outdoors in a place not meant for human habitation (including tents, vehicles, and other locations).</t>
  </si>
  <si>
    <t>Poverty Demographics</t>
  </si>
  <si>
    <t>Population</t>
  </si>
  <si>
    <t>Income below poverty level</t>
  </si>
  <si>
    <t>Income at or above poverty level</t>
  </si>
  <si>
    <r>
      <t>*The Census Bureau uses a set of money income thresholds that vary by family size and composition to determine poverty status. If total income is computed to be less than the threshold, then that family and every individual is considered in poverty. Income thresholds</t>
    </r>
    <r>
      <rPr>
        <i/>
        <sz val="11"/>
        <color theme="1"/>
        <rFont val="Calibri Light"/>
        <family val="2"/>
        <scheme val="major"/>
      </rPr>
      <t xml:space="preserve"> </t>
    </r>
    <r>
      <rPr>
        <b/>
        <i/>
        <sz val="11"/>
        <color theme="1"/>
        <rFont val="Calibri Light"/>
        <family val="2"/>
        <scheme val="major"/>
      </rPr>
      <t>do not</t>
    </r>
    <r>
      <rPr>
        <sz val="11"/>
        <color theme="1"/>
        <rFont val="Calibri Light"/>
        <family val="2"/>
        <scheme val="major"/>
      </rPr>
      <t xml:space="preserve"> vary geographically in the United States. In 2021, the Census weighted threshold for one person is $13,788.</t>
    </r>
  </si>
  <si>
    <t>55-64 years old</t>
  </si>
  <si>
    <t>65-74 years old</t>
  </si>
  <si>
    <t>75 years and over</t>
  </si>
  <si>
    <t>Child Care</t>
  </si>
  <si>
    <t>Cost of Childcare, Sacramento County (2019 and 2021)</t>
  </si>
  <si>
    <t>Centers</t>
  </si>
  <si>
    <t>Family Homes</t>
  </si>
  <si>
    <t>Annual full-time infant care</t>
  </si>
  <si>
    <t>Annual full-time preschool care</t>
  </si>
  <si>
    <t>Source: California Child Care Resource and Referral Network, Child Care Portfolio (2019 and 2021)</t>
  </si>
  <si>
    <t>Children for Whom Spaces Are Available</t>
  </si>
  <si>
    <t>Children for Whom Spaces Are Not Available</t>
  </si>
  <si>
    <t>Source: KidsData</t>
  </si>
  <si>
    <t>Teen Birth Rate, Sacramento County (2009-2021)</t>
  </si>
  <si>
    <t>2009-2011</t>
  </si>
  <si>
    <t>2010-2012</t>
  </si>
  <si>
    <t>2011-2013</t>
  </si>
  <si>
    <t>2012-2014</t>
  </si>
  <si>
    <t>2013-2015</t>
  </si>
  <si>
    <t>2014-2016</t>
  </si>
  <si>
    <t>2015-2017</t>
  </si>
  <si>
    <t>2016-2018</t>
  </si>
  <si>
    <t>2018-2020</t>
  </si>
  <si>
    <t>2019-2021</t>
  </si>
  <si>
    <t>Source: BeHealthy Sacramento (2009-21)</t>
  </si>
  <si>
    <t>*Live births per 1,000 females aged 15 to 19 compiled by CDPH using the CA Birth Statistical Master File</t>
  </si>
  <si>
    <t>Healthcare Access and Utilization</t>
  </si>
  <si>
    <t>Insured</t>
  </si>
  <si>
    <t>Uninsured</t>
  </si>
  <si>
    <t>With 
Coverage</t>
  </si>
  <si>
    <t>No 
Coverage</t>
  </si>
  <si>
    <t>18 and below</t>
  </si>
  <si>
    <t>19 to 34</t>
  </si>
  <si>
    <t>35 to 64</t>
  </si>
  <si>
    <t>&gt;99%</t>
  </si>
  <si>
    <t>*Estimates generated usings the ACS Public Use Microdata Sample (PUMS) files will be slightly different from the pre-tabulated ACS estimates. PUMS files include about only 2/3 of the cases used to create the pretabulated estimates and can contain additional edits and modifications to protect respondent confidentiality</t>
  </si>
  <si>
    <t>Mental Health</t>
  </si>
  <si>
    <t>Grade 7</t>
  </si>
  <si>
    <t>Grade 9</t>
  </si>
  <si>
    <t>Grade 11</t>
  </si>
  <si>
    <t>Source: California Healthy Kids Survey (2017-2019)</t>
  </si>
  <si>
    <t>*During the past 12 months, did you ever feel sad or hopeless almost every day for two weeks or more that you stopped doing some usual activities?</t>
  </si>
  <si>
    <t>Use Cigarettes</t>
  </si>
  <si>
    <t>Use Electronic Cigarettes</t>
  </si>
  <si>
    <t>Have At Least One Drink of Alcohol</t>
  </si>
  <si>
    <t>Use Marijuana</t>
  </si>
  <si>
    <t>Harassment and Bullying at School by Gender, Sacramento County (2017-2019)</t>
  </si>
  <si>
    <t>`</t>
  </si>
  <si>
    <t>*Students reporting harrassment or bullying for any reason in the past 12 months at school</t>
  </si>
  <si>
    <t>All</t>
  </si>
  <si>
    <t>*Serious psychological distress is based on the Kessler 6 Scale (K6), developed with support from the National Center for Health Statistics, which asks about six manifestations of nonspecific psychological distress. Respondents were asked how often over the past year they felt nervous, hopeless, restless or fidgety, worthless, as though everything was an effort, or so sad that nothing could cheer them up</t>
  </si>
  <si>
    <t>Likely has had serious psychological distress during past year</t>
  </si>
  <si>
    <t>Needed help but did not receive treatment</t>
  </si>
  <si>
    <t>Needed help and received treatment</t>
  </si>
  <si>
    <t>Sacramento County Adolescents and Adults Who Have Connected with a Mental Health Professional Online (2021)</t>
  </si>
  <si>
    <t>Connected with mental health professional</t>
  </si>
  <si>
    <t>Has not connected with mental health professional</t>
  </si>
  <si>
    <t xml:space="preserve">Note: Connected with mental health professional online in past 12 months			</t>
  </si>
  <si>
    <t>Child Abuse</t>
  </si>
  <si>
    <t>Foster Care Entry Rate by Gender, Sacramento County (2019-2022)</t>
  </si>
  <si>
    <t>*</t>
  </si>
  <si>
    <t>Source: California Child Welfare Indicators Project</t>
  </si>
  <si>
    <t>* Data masked/withheld for values that represent fewer than 11 individuals</t>
  </si>
  <si>
    <t>**Incidence per 1,000 children</t>
  </si>
  <si>
    <t>Maltreatment Rate Per 100,000 Days in Foster Care by Gender, Sacramento County (2019-2022)</t>
  </si>
  <si>
    <t xml:space="preserve">                 *</t>
  </si>
  <si>
    <t>Rate per 100,000 days</t>
  </si>
  <si>
    <t>Total Violent Crimes</t>
  </si>
  <si>
    <t>Total Population</t>
  </si>
  <si>
    <t>County Rate per 100,000 population (all ages)</t>
  </si>
  <si>
    <t>Crime</t>
  </si>
  <si>
    <t>Source: California Department of Justice</t>
  </si>
  <si>
    <t>Hispanic</t>
  </si>
  <si>
    <t>Unknown</t>
  </si>
  <si>
    <t>Known to victim</t>
  </si>
  <si>
    <t>Stranger</t>
  </si>
  <si>
    <t>Unable to determine</t>
  </si>
  <si>
    <t xml:space="preserve">% </t>
  </si>
  <si>
    <t>Total Calls</t>
  </si>
  <si>
    <t>Total Adult Population</t>
  </si>
  <si>
    <t>County Rate per 1,000 adults</t>
  </si>
  <si>
    <t>State Rate per 1,000 adults</t>
  </si>
  <si>
    <t>Domestic Violence Calls by Circumstance, Sacramento County (2018-2022)</t>
  </si>
  <si>
    <t>Weapon Involved</t>
  </si>
  <si>
    <t>Firearm</t>
  </si>
  <si>
    <t>Knife or Cutting Instrument</t>
  </si>
  <si>
    <t>Other Dangerous Weapon</t>
  </si>
  <si>
    <t>Personal Weapon</t>
  </si>
  <si>
    <t>Strangulation and Suffocation</t>
  </si>
  <si>
    <t>Cases with Strangulation</t>
  </si>
  <si>
    <t>Cases with Suffocation</t>
  </si>
  <si>
    <t>Percent Domestic Violence Calls Involving Weapons and Strangulation or Suffocation, Sacramento County (2018-2022)</t>
  </si>
  <si>
    <t>Any Weapon Involved*</t>
  </si>
  <si>
    <t>Strangulation or Suffocation</t>
  </si>
  <si>
    <t>Sacramento Regional Family Center Clients by Gender (2019-2021)</t>
  </si>
  <si>
    <t xml:space="preserve">                 &lt;1%</t>
  </si>
  <si>
    <t>Source: Sacramento County Domestic Violence Coordinating Council Annual DVDRT Report 2021</t>
  </si>
  <si>
    <t>Sacramento Regional Family Center Victimization Types (2019-2021)</t>
  </si>
  <si>
    <t>Domestic Violence</t>
  </si>
  <si>
    <t>Elder Abuse</t>
  </si>
  <si>
    <t>Strangulation</t>
  </si>
  <si>
    <t>Adult Sexual Assault</t>
  </si>
  <si>
    <t>Human Trafficking</t>
  </si>
  <si>
    <t>Graduation</t>
  </si>
  <si>
    <t>Non-Binary</t>
  </si>
  <si>
    <t>College Readiness</t>
  </si>
  <si>
    <t>2017-18</t>
  </si>
  <si>
    <t>2018-19</t>
  </si>
  <si>
    <t>2019-20</t>
  </si>
  <si>
    <t>2020-21</t>
  </si>
  <si>
    <t>2021-22</t>
  </si>
  <si>
    <t>Source: California Department of Education Adjusted Cohort Graduation Rate (ACGR) data via EdData</t>
  </si>
  <si>
    <t>Source: California Department of Education DataQuest</t>
  </si>
  <si>
    <t>Note: The College-Going Rate (CGR) is defined as the percentage of California public high school students who completed high school in a given year and subsequently enrolled in any public or private postsecondary institution (in-state or out-of-state) in the United States within 12 or 16 months of completing high school.</t>
  </si>
  <si>
    <t>Foster Student Enrollment</t>
  </si>
  <si>
    <t xml:space="preserve">Total </t>
  </si>
  <si>
    <t>Source: CA Dept of Ed, DataQuest</t>
  </si>
  <si>
    <t>Foster Students</t>
  </si>
  <si>
    <t>Female Representation by Government Type, Sacramento County (2024)</t>
  </si>
  <si>
    <t>City Council Members</t>
  </si>
  <si>
    <t>County Supervisors</t>
  </si>
  <si>
    <t>Source: Biographical information collected from government, campaign, and media websites when available. In cases of incomplete information, an elected official's gender may differ.</t>
  </si>
  <si>
    <t>Female Representation on City Legislatures in Sacramento County (2024)</t>
  </si>
  <si>
    <t>Citrus Heights*</t>
  </si>
  <si>
    <t>City of Sacramento*</t>
  </si>
  <si>
    <t>Elk Grove</t>
  </si>
  <si>
    <t xml:space="preserve">Folsom* </t>
  </si>
  <si>
    <t>Galt</t>
  </si>
  <si>
    <t xml:space="preserve">Isleton* </t>
  </si>
  <si>
    <t xml:space="preserve">Rancho Cordova </t>
  </si>
  <si>
    <t>All City Legislatures</t>
  </si>
  <si>
    <t>* = Majority female city legislature</t>
  </si>
  <si>
    <t>City Mayors in Sacramento County (2024)</t>
  </si>
  <si>
    <t>Mayor</t>
  </si>
  <si>
    <t>Gender</t>
  </si>
  <si>
    <t>Citrus Heights</t>
  </si>
  <si>
    <t>Tim Schaefer</t>
  </si>
  <si>
    <t>City of Sacramento</t>
  </si>
  <si>
    <t>Darrell Steinberg</t>
  </si>
  <si>
    <t>Bobbie Singh-Allen</t>
  </si>
  <si>
    <t>Folsom</t>
  </si>
  <si>
    <t>Rosario Rodriguez</t>
  </si>
  <si>
    <t>Paul Sandhu</t>
  </si>
  <si>
    <t>Isleton</t>
  </si>
  <si>
    <t>Pamela Bulahan</t>
  </si>
  <si>
    <t>David M. Sander</t>
  </si>
  <si>
    <t>SMUD Board</t>
  </si>
  <si>
    <t>Recreation and Parks Districts</t>
  </si>
  <si>
    <t>County Judges</t>
  </si>
  <si>
    <t>Fire Districts</t>
  </si>
  <si>
    <t>Community Service Districts</t>
  </si>
  <si>
    <t>Political Representation</t>
  </si>
  <si>
    <t>Female Representation on K-12 School Boards, Sacramento County (2024)</t>
  </si>
  <si>
    <t>Aroche Union</t>
  </si>
  <si>
    <t>Elverta Joint</t>
  </si>
  <si>
    <t>Folsom-Cordova</t>
  </si>
  <si>
    <t>Galt Joint Union</t>
  </si>
  <si>
    <t>Sacramento City</t>
  </si>
  <si>
    <t>SCOE*</t>
  </si>
  <si>
    <t>San Juan*</t>
  </si>
  <si>
    <t>Center Joint*</t>
  </si>
  <si>
    <t>Natomas*</t>
  </si>
  <si>
    <t>Robla*</t>
  </si>
  <si>
    <t>River Delta Joint*</t>
  </si>
  <si>
    <t>Twin Rivers*</t>
  </si>
  <si>
    <t>Galt Joint Union*</t>
  </si>
  <si>
    <t>All K-12 School Boards</t>
  </si>
  <si>
    <t xml:space="preserve">* Board has female president. </t>
  </si>
  <si>
    <t>Sacramento Metropolitan Area</t>
  </si>
  <si>
    <t>All Ages</t>
  </si>
  <si>
    <t>Source: Pew Research</t>
  </si>
  <si>
    <t>Table</t>
  </si>
  <si>
    <t>Source</t>
  </si>
  <si>
    <t>Description</t>
  </si>
  <si>
    <t>Year</t>
  </si>
  <si>
    <t>Retrieval date</t>
  </si>
  <si>
    <t>American Community Survey</t>
  </si>
  <si>
    <t>1 yr, S0101</t>
  </si>
  <si>
    <t>1 yr, B01001B - B01001I</t>
  </si>
  <si>
    <t>1-Year Estimates</t>
  </si>
  <si>
    <t>1 yr, B11012</t>
  </si>
  <si>
    <t>Economic Security</t>
  </si>
  <si>
    <t>1 yr, S2001</t>
  </si>
  <si>
    <t>Average Total Personal Income by Age, Sacramento County (2022)</t>
  </si>
  <si>
    <t>1 yr, S2201</t>
  </si>
  <si>
    <t>Unemployment Rate by Gender</t>
  </si>
  <si>
    <t>2019 - 2022</t>
  </si>
  <si>
    <t>Percentage Female Representation by Employment Sector, Sacramento County (2022)</t>
  </si>
  <si>
    <t>Employment Sectors Ranked by Percentage of Total Female Workforce Participation, Sacramento County (2022)</t>
  </si>
  <si>
    <t>Sacramento Steps Forward</t>
  </si>
  <si>
    <t>1 yr, B17001</t>
  </si>
  <si>
    <t>Childcare</t>
  </si>
  <si>
    <t>CA Childcare Resources and Referral Network</t>
  </si>
  <si>
    <t>2019 and 2021</t>
  </si>
  <si>
    <t>KidsData</t>
  </si>
  <si>
    <t>Calculations based on CA Childcare Resources and Referral Network data</t>
  </si>
  <si>
    <t>Health</t>
  </si>
  <si>
    <t>BeHealthy Sacramento</t>
  </si>
  <si>
    <t>California Department of Public Health</t>
  </si>
  <si>
    <t>1 year, S2701</t>
  </si>
  <si>
    <t>California Healthy Kids Survey</t>
  </si>
  <si>
    <t>2017-2019</t>
  </si>
  <si>
    <t>Sacramento County Adults Who Have Sought Professional Help (2021)</t>
  </si>
  <si>
    <t>2021 California Health Interview Survey</t>
  </si>
  <si>
    <t>AskCHIS</t>
  </si>
  <si>
    <t>Education</t>
  </si>
  <si>
    <t>2020-2021</t>
  </si>
  <si>
    <t>Safety and Crimes</t>
  </si>
  <si>
    <t>California Child Welfare Indicators Project</t>
  </si>
  <si>
    <t>CCWIP</t>
  </si>
  <si>
    <t>Homicide File</t>
  </si>
  <si>
    <t>2021-2022</t>
  </si>
  <si>
    <t>Domestic Violence Calls for Assistance Rate Per 1,000 Adults</t>
  </si>
  <si>
    <t>Sacramento County Domestic Violence Coordinating Council Annual DVDRT Report 2021</t>
  </si>
  <si>
    <t>Data from Sacramento Regional Family Center</t>
  </si>
  <si>
    <t>Estimating Sex Trafficking in Sacramento County: Final Report</t>
  </si>
  <si>
    <t>Prevalence measured using multiple systems estimation based on administrative data from nine agencies that regularly interact with victims of sex trafficking</t>
  </si>
  <si>
    <t>2015-2020</t>
  </si>
  <si>
    <t>Biographical information collected from government, campaign, and media websites when available.</t>
  </si>
  <si>
    <t>Collected by ISR</t>
  </si>
  <si>
    <t>No Children</t>
  </si>
  <si>
    <t>One Child</t>
  </si>
  <si>
    <t>Two Children</t>
  </si>
  <si>
    <t>1 Adult</t>
  </si>
  <si>
    <t>Source: MIT Living Wage Calculator</t>
  </si>
  <si>
    <t>American Community Survey PUMS Microdata</t>
  </si>
  <si>
    <t>Califonia Dept of Finance</t>
  </si>
  <si>
    <t>2019 baseline projection</t>
  </si>
  <si>
    <t>American Community Survey;
Califonia Dept of Finance</t>
  </si>
  <si>
    <t>1 Year Estimates
2019 baseline projection</t>
  </si>
  <si>
    <t>2022; 2030</t>
  </si>
  <si>
    <t>Note: Population aged 16 and older with positive earnings $1 or greater.</t>
  </si>
  <si>
    <t>Source: American Community Survey 2021 &amp;2022, 1-Year Estimates</t>
  </si>
  <si>
    <t>Over/
Under 50%</t>
  </si>
  <si>
    <t>+30%</t>
  </si>
  <si>
    <t>+22%</t>
  </si>
  <si>
    <t>+17%</t>
  </si>
  <si>
    <t>+10%</t>
  </si>
  <si>
    <t>+6%</t>
  </si>
  <si>
    <t>+2%</t>
  </si>
  <si>
    <t>+1%</t>
  </si>
  <si>
    <t>All Sectors</t>
  </si>
  <si>
    <t>Workforce &amp; Unemployment</t>
  </si>
  <si>
    <t>Administration</t>
  </si>
  <si>
    <t>July 2022</t>
  </si>
  <si>
    <t>July 2023</t>
  </si>
  <si>
    <t>Noncomforming</t>
  </si>
  <si>
    <t>Source: Sacramento Steps Forward Monthly HMIS Metrics Report July 2023</t>
  </si>
  <si>
    <t>Poverty (All Ages) by Gender, Sacramento County</t>
  </si>
  <si>
    <t>Note: The figures "[estimate] the local wage rate that a full-time worker requires to cover the costs of their family’s basic needs where they live" in 2024 dollars.</t>
  </si>
  <si>
    <t>2 Adults 
(single income)</t>
  </si>
  <si>
    <t xml:space="preserve">*Based on first of the month counts. </t>
  </si>
  <si>
    <r>
      <t>Definition: </t>
    </r>
    <r>
      <rPr>
        <sz val="7"/>
        <color rgb="FF737373"/>
        <rFont val="Arial"/>
        <family val="2"/>
      </rPr>
      <t>Estimated percentage of children ages 0-12 with parents in the labor force for whom licensed child care spaces are available and unavailable (e.g, in 2021, licensed child care spaces were available for 24.7% of children with working parents in California).</t>
    </r>
  </si>
  <si>
    <r>
      <t>Data Source: </t>
    </r>
    <r>
      <rPr>
        <sz val="7"/>
        <color rgb="FF737373"/>
        <rFont val="Arial"/>
        <family val="2"/>
      </rPr>
      <t>California Child Care Resource and Referral Network, </t>
    </r>
    <r>
      <rPr>
        <sz val="7"/>
        <color rgb="FF3E88B8"/>
        <rFont val="Arial"/>
        <family val="2"/>
      </rPr>
      <t>California Child Care Portfolio</t>
    </r>
    <r>
      <rPr>
        <sz val="7"/>
        <color rgb="FF737373"/>
        <rFont val="Arial"/>
        <family val="2"/>
      </rPr>
      <t> (Nov. 2022); U.S. Census Bureau, </t>
    </r>
    <r>
      <rPr>
        <sz val="7"/>
        <color rgb="FF3E88B8"/>
        <rFont val="Arial"/>
        <family val="2"/>
      </rPr>
      <t>American Community Survey</t>
    </r>
    <r>
      <rPr>
        <sz val="7"/>
        <color rgb="FF737373"/>
        <rFont val="Arial"/>
        <family val="2"/>
      </rPr>
      <t> public use microdata (Oct. 2022).</t>
    </r>
  </si>
  <si>
    <t>Footnote: Children with parents in the labor force are those in single-parent families with one working parent and those in two-parent families with two working parents. These data are calculated by dividing the total number of licensed child care spaces by an estimate of the number of children with parents in the labor force. Due to differences in methodology, these figures may differ from those in the California Child Care Portfolio. This indicator represents a broad measure of child care demand. Not all children in working families need licensed child care; some may be cared for by family members, nannies, friends, or in unlicensed care. N/A means that data are not availa</t>
  </si>
  <si>
    <t>Source: California Healthy Kids Survey (2017-2019 &amp; 2019-2021)</t>
  </si>
  <si>
    <t>Source: 2021 &amp; 2022 California Health Interview Survey</t>
  </si>
  <si>
    <t xml:space="preserve">*Asked of adults who felt they might need to see a professional for problems with emotions or drugs/alcohol and whether they were able to see a professional for the issue				</t>
  </si>
  <si>
    <t>Unknown/Other</t>
  </si>
  <si>
    <t>K-12 School Board Members</t>
  </si>
  <si>
    <t>City</t>
  </si>
  <si>
    <t>K-12 School Boards</t>
  </si>
  <si>
    <t>All Students</t>
  </si>
  <si>
    <t>Poverty by Gender and Age 55 and Above Sacramento County</t>
  </si>
  <si>
    <t>MIT</t>
  </si>
  <si>
    <t>Income</t>
  </si>
  <si>
    <t>2018-2019</t>
  </si>
  <si>
    <t>Charter School</t>
  </si>
  <si>
    <t>Non-Charter School</t>
  </si>
  <si>
    <t>Total Homeless Youth Enrolled</t>
  </si>
  <si>
    <t>Total Sacramento County Student Enrollment</t>
  </si>
  <si>
    <t>*Student experiencing homelessness is based on Census Enrollment data (first Wednesday in October)</t>
  </si>
  <si>
    <t>**The Department of Ed uses the McKinney-Vento definition of homelessnes (children and youth as individuals who lack a fixed, regular, and adequate nighttime residence). This definition includes sharing housing of other persons due to loss of housing, living in motels, hotels, trailer parks, or shelters; a primary nighttime residence not designed for regular sleeping accomdation; cars, parks, public spaces, abandoned buildings, substandard housing and more; and migratory children living in similar circumstances</t>
  </si>
  <si>
    <t>Average Total Personal Income by Employment Sector and Gender, Sacramento County</t>
  </si>
  <si>
    <t>Source: CA Dept. of Ed, Data Quest (2020-2021)</t>
  </si>
  <si>
    <t>Open Justice data portal</t>
  </si>
  <si>
    <t xml:space="preserve">     Hispanic (any race)*</t>
  </si>
  <si>
    <t>Population (All Ages) by Gender, Sacramento County (2021-2022)</t>
  </si>
  <si>
    <t>Source: American Community Survey 2022, 1-Year Estimates</t>
  </si>
  <si>
    <t>Population (All Ages) by Race and Ethnicity, Sacramento County (2022)</t>
  </si>
  <si>
    <t>Note: Column percentages do not equal 100%. Race and ethnicity categories are not mutually exclusive.</t>
  </si>
  <si>
    <t xml:space="preserve">*Hispanic is not a mutually exclusive category. People who identify as Hispanic may be of any race. Percentage is the percentage of individuals of any race who identify as Hispanic. </t>
  </si>
  <si>
    <t>Feb 2024</t>
  </si>
  <si>
    <t>Native and Foreign Born Population (All Ages) by Gender, Sacramento County (2022)</t>
  </si>
  <si>
    <t>Native and Foreign Born Population (All Ages) by Gender, Sacramento County</t>
  </si>
  <si>
    <t>Mar 2024</t>
  </si>
  <si>
    <t>1 yr</t>
  </si>
  <si>
    <t>Naturalized and Foreign-Born Female Population by Birth Country, Sacramento County (2022)</t>
  </si>
  <si>
    <t>Population by Gender and Age, Sacramento County (2021-2022)</t>
  </si>
  <si>
    <t>Projected 2030 Population by Gender and Age, Sacramento County</t>
  </si>
  <si>
    <t>Current Population by Gender and Age and Future Projection, Sacramento County</t>
  </si>
  <si>
    <t>Household Type, Sacramento County (2021-2022)</t>
  </si>
  <si>
    <t>All female US citizens by naturalization or non-citizens</t>
  </si>
  <si>
    <t>Median Individual Income by Gender, Sacramento County and State (2021-2022)</t>
  </si>
  <si>
    <t>Median Individual Income by Gender, Sacramento County (2021-2022)</t>
  </si>
  <si>
    <t xml:space="preserve">Individuals </t>
  </si>
  <si>
    <t>Required Annual Income to Meet Cost of Living (Before Taxes), Sacramento County (2024)</t>
  </si>
  <si>
    <t>2 Adults 
(dual income)</t>
  </si>
  <si>
    <t>Living Wage Calculator for Sacramento County</t>
  </si>
  <si>
    <t>Gender Wage Gap, Sacramento Metropolitan Area (2024)</t>
  </si>
  <si>
    <t>Pew Research</t>
  </si>
  <si>
    <t>Family Households Receiving SNAP/Food Stamps (2021-2022)</t>
  </si>
  <si>
    <t>Family Households Receiving SNAP/Food Stamps, Sacramento County (2021-2022)</t>
  </si>
  <si>
    <t>Family Households with Children Under 18 Receiving SNAP/Food Stamps, Sacramento County (2021-2022)</t>
  </si>
  <si>
    <t>Family Households with Children Under 18 Receiving SNAP/Food stamps (2021-2022)</t>
  </si>
  <si>
    <t>Unemployment Rate by Gender, Sacramento County and State (2019-2022)</t>
  </si>
  <si>
    <t>2021 - 2022</t>
  </si>
  <si>
    <t>Dec 2023</t>
  </si>
  <si>
    <t>1 yr; 5 yr for 2020 only, S2301</t>
  </si>
  <si>
    <t>Gender Pay Gap Calculator for Sacramento Metropolitan Area</t>
  </si>
  <si>
    <t xml:space="preserve">Percentage is the percentage female or male workforce for each employment sector. For example, 80% of the social assistance workforce is female. </t>
  </si>
  <si>
    <t>Average Total Personal Income by Employment Sector and Gender, Sacramento County (2022)</t>
  </si>
  <si>
    <t>Gender Distribution of Actively Homeless People Engaging with the Homeless Response System Sacramento County (2022 &amp; 2023)</t>
  </si>
  <si>
    <t>Monthly HMIS Metrics Report July 2022 &amp; 2023</t>
  </si>
  <si>
    <t>2022 &amp; 2023</t>
  </si>
  <si>
    <t>Nov 2022</t>
  </si>
  <si>
    <t>Nov 2023</t>
  </si>
  <si>
    <t>Mar 2023</t>
  </si>
  <si>
    <t>Students Experiencing Homelessness, Sacramento County (2019 &amp; 2022)</t>
  </si>
  <si>
    <t>2018-19 &amp; 2021-22 academic years</t>
  </si>
  <si>
    <t>Poverty (All Ages) by Gender (2021-2022)</t>
  </si>
  <si>
    <t>Poverty by Gender and Age 55 and above (2021-2022)</t>
  </si>
  <si>
    <t>Point-in-Time Count</t>
  </si>
  <si>
    <t xml:space="preserve">Point-in-Time Count </t>
  </si>
  <si>
    <t>California Dept of Education</t>
  </si>
  <si>
    <t xml:space="preserve">Note: 2019 annual care rate was reported annually. Monthly rate from 2021 California Child Care Portfolio County Level Data report for Sacramento County was multiplied by 12. </t>
  </si>
  <si>
    <t xml:space="preserve">Note: Estimated percentage of children ages 0-12 with parents in the labor force for whom licensed child care spaces are available and unavailable. Total number of licensed child care spaces is from the CA Child Care Portfolio. Population estimates from the US census. </t>
  </si>
  <si>
    <t>Availability of Child Care for Working Families, Sacramento County (2019 &amp; 2021)</t>
  </si>
  <si>
    <t>2019 &amp; 2021</t>
  </si>
  <si>
    <t>Feb 2023</t>
  </si>
  <si>
    <t>Health Care Insurance Coverage by Gender, Sacramento County (2021-2022)</t>
  </si>
  <si>
    <t>Health Care Insurance Coverage by Gender and Age, Sacramento County (2021-2022)</t>
  </si>
  <si>
    <t>2009 - 2021</t>
  </si>
  <si>
    <t>Students Experiencing Chronic Sad or Hopeless Feelings by Gender, Sacramento County (2019 &amp; 2021)</t>
  </si>
  <si>
    <t>Student Drug Use During the Past 30 Days by Gender, Sacramento County (2019 &amp; 2021)</t>
  </si>
  <si>
    <t>Student Drug Use During the Past 30 Days by Gender (2019 &amp; 2021)</t>
  </si>
  <si>
    <t>Harassment and Bullying at School by Gender (2019)</t>
  </si>
  <si>
    <t>Sacramento County Adults with Likely Serious Psychological Distress (2021-2022)</t>
  </si>
  <si>
    <t>Sacramento County Adults Who Feel They May Need Professional Help (2021-2022)</t>
  </si>
  <si>
    <t>Sacramento County Adolescents and Adults Who Have Connected with a Mental Health Professional Online (2021-2022)</t>
  </si>
  <si>
    <t>Adults with Likely Serious Psychological Distress (2021-2022)</t>
  </si>
  <si>
    <t>2017 - 2019 &amp; 2019 - 2021</t>
  </si>
  <si>
    <t>2017 - 2019</t>
  </si>
  <si>
    <t>Student Drop Out by Gender, Sacramento County and State (2021-2022)</t>
  </si>
  <si>
    <t>Student 4-Year Graduation by Gender, Sacramento County and State (2021-2022)</t>
  </si>
  <si>
    <t>Student  Drop Out by Gender, Sacramento County and State (2021-2022)</t>
  </si>
  <si>
    <t>Student 4 Year Graduation by Gender, Sacramento County and State (2021-2022)</t>
  </si>
  <si>
    <t>Adjusted Cohort Graduation Rate (ACGR) EdData
2020-2021 &amp; 2021-2022 academic years</t>
  </si>
  <si>
    <t>2018 - 2022</t>
  </si>
  <si>
    <t>Adjusted Cohort Graduation Rate (ACGR) EdData
5 academic years beginning 2017-2018</t>
  </si>
  <si>
    <t>Cohort Graduates Meeting UC/CSU Requirements by Gender, Sacramento County and State (2018-2022)</t>
  </si>
  <si>
    <t>College-Going Rate by Gender, Sacramento County and State (2021-2022)</t>
  </si>
  <si>
    <t>DataQuest
2020-2021 &amp; 2021-2022 academic years</t>
  </si>
  <si>
    <t>Foster Student Enrollment Data by Gender, Sacramento County (2021)</t>
  </si>
  <si>
    <t>Foster Student Enrollment as Percentage of Total Enrollment, Sacramento County (2021)</t>
  </si>
  <si>
    <t>Foster Student Enrollment, Sacramento County (2021)</t>
  </si>
  <si>
    <t>DataQuest
2020-2021 academic year</t>
  </si>
  <si>
    <t>2020 - 2021</t>
  </si>
  <si>
    <t>2020 - 2022</t>
  </si>
  <si>
    <t>2017 - 2022</t>
  </si>
  <si>
    <t>2018 - 2019 &amp; 2021 - 2022</t>
  </si>
  <si>
    <t>Jan 2024</t>
  </si>
  <si>
    <t>March 2023</t>
  </si>
  <si>
    <t>Safety and Crime</t>
  </si>
  <si>
    <t>Rate calculated by ISR</t>
  </si>
  <si>
    <t>California Dept of Justice</t>
  </si>
  <si>
    <t>Violent Crime Rate, Sacramento County (2018-2022)</t>
  </si>
  <si>
    <t>Homicide Victims by Gender, Sacramento County (2017-2022)</t>
  </si>
  <si>
    <t>Homicide Victims by Gender and Race/Ethnicity, Sacramento County (2021-2022)</t>
  </si>
  <si>
    <t>Homicide Victim's Relationship to Offender by Gender, Sacramento County (2021-2022)</t>
  </si>
  <si>
    <t>Juvenile Felony Arrests by Gender, Sacramento County (2018-2022)</t>
  </si>
  <si>
    <t>Domestic Violence Calls for Assistance Rate Per 1,000 Adults, Sacramento County (2018-2022)</t>
  </si>
  <si>
    <t>Based on American Community Survey 5-Year population estimates and Caliornia Dept of Justice crime data (OpenJustice portal)</t>
  </si>
  <si>
    <t>2019 - 2021</t>
  </si>
  <si>
    <t>Note: Prevalence of Sex Trafficking in Sacramento County</t>
  </si>
  <si>
    <t>Note: Weapons include firearms, knife or cutting instruments, other dangerous weapons, or personal weapons</t>
  </si>
  <si>
    <t>Source: American Community Survey 2022, PUMS 1-Year Estimates</t>
  </si>
  <si>
    <t>Rate 
(per 1k)</t>
  </si>
  <si>
    <t>All Industries</t>
  </si>
  <si>
    <t>Note: Figures are based on the Count of Matched Foster Students by District of Enrollment for 2020-2021. CDE matches student enrollment data maintend in the CA Longitudinal Pupil Achievement Data System with foster child/youth data maintened in the Chld Welcare System/Case Management System.</t>
  </si>
  <si>
    <t>*Figures are based on total enrollment by subgroup which is based on the number of students enrolled on Census Day (the first Wednesday in October).</t>
  </si>
  <si>
    <t>Note: Percentage is the amount women earned compared to the amount men of the same age earned. 
National gender wage gap is 82%. Caliornia's gender wage gap is 88%. 
A “full-time, year-round worker” worked at least 50 weeks in the year prior to the interview date and usually worked at least 35 hours per week. The analysis excluded self-employed workers.
Recent Pew Research Center analyses of the gender pay gap examine the median hourly wage of both full- and part-time workers using the Current Population Survey (CPS).</t>
  </si>
  <si>
    <t xml:space="preserve">Note: Percentage is the proportion of graduates that meet UC/CSU graduation requirements by gender category per school year, therefore gender percentages do not total 100%. </t>
  </si>
  <si>
    <t>Source: Rate calculated by ISR based on American Community Survey 5-Year population estimates and Caliornia Dept of Justice crime data</t>
  </si>
  <si>
    <t xml:space="preserve">Source: California Department of Justice </t>
  </si>
  <si>
    <t>"California law enforcement agencies report the number of domestic violence-related calls for assistance to the California Department of Justice per California Penal Code section 13730(a). This data also includes the number of calls involving the use of a weapon.  Domestic violence is defined as abuse committed against an adult or a minor who is a spouse, former spouse, cohabitant, former cohabitant, or person with whom the suspect has had a child or is having or has had a dating or engagement relationship." - CA DOJ</t>
  </si>
  <si>
    <t>Current Female Population by Gender and Age and Future Projection, Sacramento County</t>
  </si>
  <si>
    <t>16-29 years</t>
  </si>
  <si>
    <t>30-49 years</t>
  </si>
  <si>
    <t>50+ years</t>
  </si>
  <si>
    <t>Transportation &amp;Warehousing</t>
  </si>
  <si>
    <t xml:space="preserve">Note: Percentages do not total 100% due to rounding. </t>
  </si>
  <si>
    <t>Source: Homelessness in Sacramento County Results from the 2019, 2022,&amp; 2024 Point-in-Time Count</t>
  </si>
  <si>
    <t>Sheltered and Unsheltered Population Experiencing Homelessness by Gender, Sacramento County (2019-2024)</t>
  </si>
  <si>
    <t>Gender Distribution of People Experiencing Homelessness, Sacramento County (2019-2024)</t>
  </si>
  <si>
    <t>Gender Distribution of People Experiencing Homelessness (2019-2024)</t>
  </si>
  <si>
    <t>Report: Homelessness in Sacramento County, Results from the 2019,2022,2024 Point-in-Time Count</t>
  </si>
  <si>
    <t>2019, 2022, 2024</t>
  </si>
  <si>
    <t>Aug 2024</t>
  </si>
  <si>
    <t>Sheltered and Unsheltered Population Experiencing Homelessness by Gender (2019-2024)</t>
  </si>
  <si>
    <t>Population Overview</t>
  </si>
  <si>
    <t>Percent of California Adults Providing Care to a Family Member/Friend with an Illness or Disabilty (2022)</t>
  </si>
  <si>
    <t>Source: California Master Plan for Aging Data Dashboard</t>
  </si>
  <si>
    <t>Note: "Caregiver" is someone who self-identified as having provided care within the prior 12 months to a family member or friend with a serious or chronic illness or disablity.</t>
  </si>
  <si>
    <t>$</t>
  </si>
  <si>
    <t>Females with own children under 6 years old only</t>
  </si>
  <si>
    <t>Females with own children 6 to 17 years old only</t>
  </si>
  <si>
    <t>Females with own children under 6 years old and 6 to 17 years old</t>
  </si>
  <si>
    <t>Females with no own children</t>
  </si>
  <si>
    <t>N/A (male or female not applicable)</t>
  </si>
  <si>
    <t>Source: American Community Survey PUMS Microdata 2022 1-Year</t>
  </si>
  <si>
    <t>Note: Average of Total person's income including all incomes greater than $0.  Weighted by PUMS person weight.</t>
  </si>
  <si>
    <t>Economic and Attainment Gap</t>
  </si>
  <si>
    <t xml:space="preserve">Local Undergraduate and Community College Student Enrollment </t>
  </si>
  <si>
    <t>Other</t>
  </si>
  <si>
    <t>Sacramento State</t>
  </si>
  <si>
    <t>UC Davis</t>
  </si>
  <si>
    <t>Los Rios Community College District</t>
  </si>
  <si>
    <t xml:space="preserve">Sources: Sacramento State Enrollment Dashboard, Spring 2024 Undergraduate Enrollment </t>
  </si>
  <si>
    <t>AggieData, UC Davis at a Glance, Fall 2023, Undergraduate Enrollment by Gender Identity</t>
  </si>
  <si>
    <t>LRCCD Academic Year Dashboard Key Academic Year Performance Indicators, 2024 AY Unduplicated Headcount. 
Filtered totals: Female = 46,003, Male=42,307, and Other=3,067</t>
  </si>
  <si>
    <t>Educational Attainment for Sacramento County Population Aged 25 and Older (2022)</t>
  </si>
  <si>
    <t>Less than high school graduate</t>
  </si>
  <si>
    <t>High school graduate (includes equivalency)</t>
  </si>
  <si>
    <t>Some college or associate's degree</t>
  </si>
  <si>
    <t>Bachelor's degree</t>
  </si>
  <si>
    <t>Graduate or professional degree</t>
  </si>
  <si>
    <t>Source: American Community Survey 1-Year 2022, Table B15002</t>
  </si>
  <si>
    <t>Note: Educational Attainment for Sacramento County Population Aged 25 and Older</t>
  </si>
  <si>
    <t xml:space="preserve">Note: Row percentages are the total population within the county at each level of educational attainment. </t>
  </si>
  <si>
    <t xml:space="preserve">Note: Table includes the same data as the table above. Column percentages are the overall educational attainment for women and men respectively. </t>
  </si>
  <si>
    <t>Median Earnings for Sacramento County Population Aged 25 and Older (2022)</t>
  </si>
  <si>
    <t>Difference between Male and Female Median Incomes</t>
  </si>
  <si>
    <t>Source: American Community Survey 1-Year 2022, Table B20004</t>
  </si>
  <si>
    <t>The average percentage median income women earn compared to men for individuals with some college or less is 71%.</t>
  </si>
  <si>
    <t xml:space="preserve">The average percentage median income women earn compared to men for individuals with a bachelor's degree or higer is 81%. </t>
  </si>
  <si>
    <t>Age Distribution of People Experiencing Homelessness in Sacramento County (2024)</t>
  </si>
  <si>
    <t>Under 18</t>
  </si>
  <si>
    <t>18 to 24</t>
  </si>
  <si>
    <t>25 to 34</t>
  </si>
  <si>
    <t>35 to 44</t>
  </si>
  <si>
    <t>45 to 54</t>
  </si>
  <si>
    <t>55 to 64</t>
  </si>
  <si>
    <t>Over 65</t>
  </si>
  <si>
    <t>Source: Homelessness in Sacramento County Results from the 2024 Point-in-Time Count</t>
  </si>
  <si>
    <t>Sheltered and Unsheltered Population Experiencing Homelessness by Age, Sacramento County (2024)</t>
  </si>
  <si>
    <t>Overall</t>
  </si>
  <si>
    <t>18-24</t>
  </si>
  <si>
    <t>25-34</t>
  </si>
  <si>
    <t>35-44</t>
  </si>
  <si>
    <t>45-54</t>
  </si>
  <si>
    <t>55-64</t>
  </si>
  <si>
    <t>Community Safety</t>
  </si>
  <si>
    <t>7th Grade</t>
  </si>
  <si>
    <t>9th Grade</t>
  </si>
  <si>
    <t>11th Grade</t>
  </si>
  <si>
    <t>Source: CALSCHLS, CA Healthy Kids Survey</t>
  </si>
  <si>
    <t>Note: Average percent of respondents reporting 'very safe' or 'safe' in response to "How safe do you feel when you are at school?"</t>
  </si>
  <si>
    <t>County: Sacramento, Measure: Perceived safety at school, Characteristic: Gender</t>
  </si>
  <si>
    <t>Students Experiencing Cyberbullying in Sacramento County by Gender (2023)</t>
  </si>
  <si>
    <t>Note: Percentage of respondents reporting being cyberbulled 1 or more times in the past twelve months</t>
  </si>
  <si>
    <t>Note: Average percent of respondents saying 'yes' they wanted to talk to a therapist or counselor in the past year</t>
  </si>
  <si>
    <t xml:space="preserve">Additional Presentation Tables </t>
  </si>
  <si>
    <t xml:space="preserve">These data sources were added to the presentation based on requests from the Commission. </t>
  </si>
  <si>
    <t>Additional Presentation Tables</t>
  </si>
  <si>
    <t>California Master Plan for Aging Dashboard</t>
  </si>
  <si>
    <t>Data dasboard</t>
  </si>
  <si>
    <t>Institutional enrollment data</t>
  </si>
  <si>
    <t>See table notes</t>
  </si>
  <si>
    <t>Between 2023 and 2024 academic years</t>
  </si>
  <si>
    <t>CALSCHLS data dashboard</t>
  </si>
  <si>
    <t>1-Year data, weighted by person weight</t>
  </si>
  <si>
    <t>Table B15002, 1-Year data</t>
  </si>
  <si>
    <t>Table B20004, 1-Year data</t>
  </si>
  <si>
    <t>Average Personal Income for Women with Children in Sacramento County (2022)</t>
  </si>
  <si>
    <t>Report: Homelessness in Sacramento County, Results from the 2024 Point-in-Time Count</t>
  </si>
  <si>
    <t>Students' Perceived Safety at School in Sacramento County by Gender (2023)</t>
  </si>
  <si>
    <t>2021-2023</t>
  </si>
  <si>
    <t>Students Who Wanted Help from a Counselor or Therapist in Sacramento County by Gender (2023)</t>
  </si>
  <si>
    <t>Note: 7th grade not included in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</si>
</sst>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
    <numFmt numFmtId="168" formatCode="0.0"/>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sz val="11"/>
      <color theme="1"/>
      <name val="Arial"/>
      <family val="2"/>
    </font>
    <font>
      <sz val="11"/>
      <color theme="1"/>
      <name val="Calibri Light"/>
      <family val="2"/>
      <scheme val="major"/>
    </font>
    <font>
      <i/>
      <sz val="11"/>
      <color theme="1"/>
      <name val="Calibri Light"/>
      <family val="2"/>
      <scheme val="major"/>
    </font>
    <font>
      <sz val="11"/>
      <color theme="1"/>
      <name val="Calibri Light"/>
      <family val="2"/>
    </font>
    <font>
      <i/>
      <sz val="11"/>
      <color theme="1"/>
      <name val="Calibri Light"/>
      <family val="2"/>
    </font>
    <font>
      <b/>
      <sz val="11"/>
      <color theme="1"/>
      <name val="Calibri Light"/>
      <family val="2"/>
      <scheme val="major"/>
    </font>
    <font>
      <sz val="11"/>
      <color rgb="FFFF0000"/>
      <name val="Calibri"/>
      <family val="2"/>
      <scheme val="minor"/>
    </font>
    <font>
      <sz val="11"/>
      <color rgb="FFFF0000"/>
      <name val="Calibri Light"/>
      <family val="2"/>
      <scheme val="major"/>
    </font>
    <font>
      <sz val="11"/>
      <color rgb="FFFF0000"/>
      <name val="Arial"/>
      <family val="2"/>
    </font>
    <font>
      <b/>
      <i/>
      <sz val="11"/>
      <color theme="1"/>
      <name val="Calibri Light"/>
      <family val="2"/>
      <scheme val="major"/>
    </font>
    <font>
      <sz val="11"/>
      <name val="Calibri Light"/>
      <family val="2"/>
      <scheme val="major"/>
    </font>
    <font>
      <sz val="11"/>
      <name val="Calibri"/>
      <family val="2"/>
      <scheme val="minor"/>
    </font>
    <font>
      <u/>
      <sz val="11"/>
      <color theme="10"/>
      <name val="Calibri"/>
      <family val="2"/>
      <scheme val="minor"/>
    </font>
    <font>
      <sz val="11"/>
      <name val="Calibri"/>
      <family val="2"/>
    </font>
    <font>
      <b/>
      <sz val="12"/>
      <color rgb="FF000000"/>
      <name val="Arial"/>
      <family val="2"/>
    </font>
    <font>
      <sz val="12"/>
      <name val="Arial"/>
      <family val="2"/>
    </font>
    <font>
      <u/>
      <sz val="12"/>
      <color rgb="FF0000FF"/>
      <name val="Arial"/>
      <family val="2"/>
    </font>
    <font>
      <sz val="15"/>
      <name val="Arial"/>
      <family val="2"/>
    </font>
    <font>
      <b/>
      <sz val="11"/>
      <color theme="2" tint="-0.749992370372631"/>
      <name val="Arial"/>
      <family val="2"/>
    </font>
    <font>
      <sz val="11"/>
      <color theme="2" tint="-0.749992370372631"/>
      <name val="Calibri"/>
      <family val="2"/>
      <scheme val="minor"/>
    </font>
    <font>
      <sz val="10"/>
      <color theme="1"/>
      <name val="Calibri"/>
      <family val="2"/>
      <scheme val="minor"/>
    </font>
    <font>
      <b/>
      <sz val="11"/>
      <color rgb="FFFF0000"/>
      <name val="Calibri"/>
      <family val="2"/>
      <scheme val="minor"/>
    </font>
    <font>
      <sz val="10"/>
      <name val="Calibri"/>
      <family val="2"/>
      <scheme val="minor"/>
    </font>
    <font>
      <sz val="10"/>
      <color rgb="FF000000"/>
      <name val="Calibri"/>
      <family val="2"/>
      <scheme val="minor"/>
    </font>
    <font>
      <b/>
      <sz val="11"/>
      <color theme="1"/>
      <name val="Calibri Light"/>
      <family val="2"/>
    </font>
    <font>
      <b/>
      <sz val="7"/>
      <color rgb="FF737373"/>
      <name val="Inherit"/>
    </font>
    <font>
      <sz val="7"/>
      <color rgb="FF737373"/>
      <name val="Arial"/>
      <family val="2"/>
    </font>
    <font>
      <sz val="7"/>
      <color rgb="FF3E88B8"/>
      <name val="Arial"/>
      <family val="2"/>
    </font>
    <font>
      <sz val="7"/>
      <color rgb="FF737373"/>
      <name val="Inherit"/>
    </font>
    <font>
      <i/>
      <sz val="15"/>
      <color theme="1"/>
      <name val="Calibri Light"/>
      <family val="2"/>
      <scheme val="major"/>
    </font>
    <font>
      <sz val="8"/>
      <name val="Calibri"/>
      <family val="2"/>
      <scheme val="minor"/>
    </font>
    <font>
      <sz val="12"/>
      <color theme="1"/>
      <name val="Abadi"/>
      <family val="2"/>
    </font>
    <font>
      <sz val="18"/>
      <color theme="1"/>
      <name val="Calibri"/>
      <family val="2"/>
      <scheme val="minor"/>
    </font>
    <font>
      <sz val="16"/>
      <color theme="1"/>
      <name val="Abadi"/>
      <family val="2"/>
    </font>
    <font>
      <sz val="18"/>
      <color theme="1"/>
      <name val="Abadi"/>
      <family val="2"/>
    </font>
    <font>
      <sz val="11"/>
      <color theme="1"/>
      <name val="Calibri"/>
      <family val="2"/>
    </font>
    <font>
      <b/>
      <sz val="11"/>
      <color theme="1"/>
      <name val="Calibri"/>
      <family val="2"/>
    </font>
    <font>
      <sz val="12"/>
      <color theme="1"/>
      <name val="Calibri"/>
      <family val="2"/>
      <scheme val="minor"/>
    </font>
    <font>
      <sz val="10"/>
      <color indexed="8"/>
      <name val="Calibri Light"/>
      <family val="2"/>
      <scheme val="major"/>
    </font>
  </fonts>
  <fills count="9">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6795556505021"/>
      </top>
      <bottom style="thin">
        <color indexed="64"/>
      </bottom>
      <diagonal/>
    </border>
    <border>
      <left/>
      <right/>
      <top style="thin">
        <color theme="0" tint="-0.14996795556505021"/>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6" fillId="0" borderId="0" applyNumberFormat="0" applyFill="0" applyBorder="0" applyAlignment="0" applyProtection="0"/>
    <xf numFmtId="0" fontId="17" fillId="0" borderId="0"/>
    <xf numFmtId="0" fontId="18" fillId="0" borderId="0"/>
    <xf numFmtId="0" fontId="19" fillId="0" borderId="0"/>
    <xf numFmtId="0" fontId="18" fillId="0" borderId="0"/>
    <xf numFmtId="0" fontId="20" fillId="0" borderId="0"/>
    <xf numFmtId="0" fontId="21" fillId="0" borderId="0"/>
    <xf numFmtId="0" fontId="41" fillId="0" borderId="0"/>
  </cellStyleXfs>
  <cellXfs count="567">
    <xf numFmtId="0" fontId="0" fillId="0" borderId="0" xfId="0"/>
    <xf numFmtId="0" fontId="2" fillId="0" borderId="0" xfId="0" applyFont="1"/>
    <xf numFmtId="0" fontId="4" fillId="0" borderId="0" xfId="0" applyFont="1"/>
    <xf numFmtId="0" fontId="5" fillId="2" borderId="6" xfId="0" applyFont="1" applyFill="1" applyBorder="1"/>
    <xf numFmtId="0" fontId="5" fillId="2" borderId="6" xfId="0" applyFont="1" applyFill="1" applyBorder="1" applyAlignment="1">
      <alignment horizontal="center"/>
    </xf>
    <xf numFmtId="0" fontId="5" fillId="2" borderId="0" xfId="0" applyFont="1" applyFill="1" applyAlignment="1">
      <alignment horizontal="center"/>
    </xf>
    <xf numFmtId="0" fontId="5" fillId="2" borderId="9" xfId="0" applyFont="1" applyFill="1" applyBorder="1" applyAlignment="1">
      <alignment horizontal="center" vertical="center"/>
    </xf>
    <xf numFmtId="0" fontId="5" fillId="0" borderId="0" xfId="0" applyFont="1"/>
    <xf numFmtId="9" fontId="5" fillId="0" borderId="0" xfId="2" applyFont="1"/>
    <xf numFmtId="0" fontId="7" fillId="2" borderId="6" xfId="0" applyFont="1" applyFill="1" applyBorder="1" applyAlignment="1">
      <alignment horizontal="center"/>
    </xf>
    <xf numFmtId="9" fontId="7" fillId="3" borderId="6" xfId="2" applyFont="1" applyFill="1" applyBorder="1"/>
    <xf numFmtId="0" fontId="9" fillId="0" borderId="0" xfId="0" applyFont="1"/>
    <xf numFmtId="0" fontId="5" fillId="2" borderId="1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9" fontId="5" fillId="3" borderId="6" xfId="2" applyFont="1" applyFill="1" applyBorder="1" applyAlignment="1">
      <alignment horizontal="right" vertical="top" wrapText="1"/>
    </xf>
    <xf numFmtId="9" fontId="6" fillId="4" borderId="6" xfId="2" applyFont="1" applyFill="1" applyBorder="1" applyAlignment="1">
      <alignment horizontal="right" vertical="top" wrapText="1"/>
    </xf>
    <xf numFmtId="9" fontId="6" fillId="4" borderId="12" xfId="2" applyFont="1" applyFill="1" applyBorder="1" applyAlignment="1">
      <alignment horizontal="right" vertical="top" wrapText="1"/>
    </xf>
    <xf numFmtId="9" fontId="5" fillId="3" borderId="12" xfId="2" applyFont="1" applyFill="1" applyBorder="1" applyAlignment="1">
      <alignment horizontal="right" vertical="top" wrapText="1"/>
    </xf>
    <xf numFmtId="0" fontId="5" fillId="2" borderId="0" xfId="0" applyFont="1" applyFill="1"/>
    <xf numFmtId="0" fontId="10" fillId="0" borderId="0" xfId="0" applyFont="1"/>
    <xf numFmtId="0" fontId="5" fillId="2" borderId="0" xfId="0" applyFont="1" applyFill="1" applyAlignment="1">
      <alignment horizontal="right"/>
    </xf>
    <xf numFmtId="0" fontId="5" fillId="2" borderId="6" xfId="0" applyFont="1" applyFill="1" applyBorder="1" applyAlignment="1">
      <alignment horizontal="right"/>
    </xf>
    <xf numFmtId="0" fontId="5" fillId="2" borderId="6" xfId="0" applyFont="1" applyFill="1" applyBorder="1" applyAlignment="1">
      <alignment horizontal="center" vertical="center" wrapText="1"/>
    </xf>
    <xf numFmtId="164" fontId="5" fillId="0" borderId="0" xfId="1" applyNumberFormat="1" applyFont="1" applyBorder="1" applyAlignment="1">
      <alignment horizontal="right" vertical="top" wrapText="1"/>
    </xf>
    <xf numFmtId="9" fontId="5" fillId="0" borderId="0" xfId="2" applyFont="1" applyBorder="1" applyAlignment="1">
      <alignment horizontal="right" vertical="top" wrapText="1"/>
    </xf>
    <xf numFmtId="0" fontId="11" fillId="0" borderId="0" xfId="0" applyFont="1"/>
    <xf numFmtId="0" fontId="5" fillId="0" borderId="0" xfId="0" applyFont="1" applyAlignment="1">
      <alignment horizontal="left" vertical="top" wrapText="1"/>
    </xf>
    <xf numFmtId="0" fontId="5" fillId="0" borderId="0" xfId="0" applyFont="1" applyAlignment="1">
      <alignment horizontal="center" vertical="center"/>
    </xf>
    <xf numFmtId="0" fontId="4" fillId="0" borderId="0" xfId="0" applyFont="1" applyAlignment="1">
      <alignment horizontal="center" vertical="center"/>
    </xf>
    <xf numFmtId="0" fontId="15" fillId="0" borderId="0" xfId="0" applyFont="1"/>
    <xf numFmtId="0" fontId="5" fillId="0" borderId="0" xfId="0" applyFont="1" applyAlignment="1">
      <alignment horizontal="left"/>
    </xf>
    <xf numFmtId="0" fontId="5" fillId="2" borderId="8" xfId="0" applyFont="1" applyFill="1" applyBorder="1"/>
    <xf numFmtId="0" fontId="5" fillId="2" borderId="15" xfId="0" applyFont="1" applyFill="1" applyBorder="1" applyAlignment="1">
      <alignment horizontal="center" vertical="center"/>
    </xf>
    <xf numFmtId="0" fontId="5" fillId="6" borderId="8" xfId="0" applyFont="1" applyFill="1" applyBorder="1"/>
    <xf numFmtId="0" fontId="5" fillId="6" borderId="15" xfId="2" applyNumberFormat="1" applyFont="1" applyFill="1" applyBorder="1" applyAlignment="1">
      <alignment horizontal="right" vertical="top" wrapText="1"/>
    </xf>
    <xf numFmtId="0" fontId="5" fillId="6" borderId="14" xfId="2" applyNumberFormat="1" applyFont="1" applyFill="1" applyBorder="1" applyAlignment="1">
      <alignment horizontal="right" vertical="top" wrapText="1"/>
    </xf>
    <xf numFmtId="0" fontId="5" fillId="0" borderId="6" xfId="0" applyFont="1" applyBorder="1"/>
    <xf numFmtId="0" fontId="5" fillId="0" borderId="0" xfId="2" applyNumberFormat="1" applyFont="1" applyBorder="1" applyAlignment="1">
      <alignment wrapText="1"/>
    </xf>
    <xf numFmtId="9" fontId="5" fillId="0" borderId="0" xfId="2" applyFont="1" applyBorder="1" applyAlignment="1">
      <alignment wrapText="1"/>
    </xf>
    <xf numFmtId="1" fontId="5" fillId="0" borderId="0" xfId="0" applyNumberFormat="1" applyFont="1"/>
    <xf numFmtId="0" fontId="5" fillId="0" borderId="0" xfId="0" applyFont="1" applyAlignment="1">
      <alignment horizontal="left" indent="1"/>
    </xf>
    <xf numFmtId="9" fontId="5" fillId="0" borderId="0" xfId="2" applyFont="1" applyBorder="1"/>
    <xf numFmtId="0" fontId="4" fillId="0" borderId="0" xfId="0" applyFont="1" applyAlignment="1">
      <alignment wrapText="1"/>
    </xf>
    <xf numFmtId="0" fontId="16" fillId="0" borderId="0" xfId="4"/>
    <xf numFmtId="0" fontId="2" fillId="0" borderId="0" xfId="0" applyFont="1" applyAlignment="1">
      <alignment horizontal="left"/>
    </xf>
    <xf numFmtId="0" fontId="4" fillId="0" borderId="0" xfId="0" applyFont="1" applyAlignment="1">
      <alignment horizontal="center"/>
    </xf>
    <xf numFmtId="0" fontId="5" fillId="2" borderId="6" xfId="0" applyFont="1" applyFill="1" applyBorder="1" applyAlignment="1">
      <alignment horizontal="center" wrapText="1"/>
    </xf>
    <xf numFmtId="0" fontId="5" fillId="7" borderId="11" xfId="0" applyFont="1" applyFill="1" applyBorder="1"/>
    <xf numFmtId="9" fontId="5" fillId="7" borderId="12" xfId="2" applyFont="1" applyFill="1" applyBorder="1"/>
    <xf numFmtId="0" fontId="22" fillId="5" borderId="0" xfId="0" applyFont="1" applyFill="1" applyAlignment="1">
      <alignment horizontal="center" vertical="center" wrapText="1"/>
    </xf>
    <xf numFmtId="0" fontId="0" fillId="0" borderId="0" xfId="0" applyAlignment="1">
      <alignment horizontal="center" vertical="center" wrapText="1"/>
    </xf>
    <xf numFmtId="0" fontId="22" fillId="5" borderId="3" xfId="0" applyFont="1" applyFill="1" applyBorder="1" applyAlignment="1">
      <alignment vertical="top" wrapText="1"/>
    </xf>
    <xf numFmtId="0" fontId="23" fillId="5" borderId="3" xfId="0" applyFont="1" applyFill="1" applyBorder="1" applyAlignment="1">
      <alignment vertical="top" wrapText="1"/>
    </xf>
    <xf numFmtId="0" fontId="23" fillId="5" borderId="3" xfId="0" applyFont="1" applyFill="1" applyBorder="1" applyAlignment="1">
      <alignment horizontal="center" vertical="top" wrapText="1"/>
    </xf>
    <xf numFmtId="0" fontId="24" fillId="0" borderId="0" xfId="0" applyFont="1" applyAlignment="1">
      <alignment vertical="top" wrapText="1"/>
    </xf>
    <xf numFmtId="0" fontId="25" fillId="0" borderId="0" xfId="0" applyFont="1"/>
    <xf numFmtId="0" fontId="0" fillId="0" borderId="0" xfId="0" applyAlignment="1">
      <alignment vertical="top" wrapText="1"/>
    </xf>
    <xf numFmtId="0" fontId="0" fillId="0" borderId="0" xfId="0" applyAlignment="1">
      <alignment horizontal="center" vertical="top" wrapText="1"/>
    </xf>
    <xf numFmtId="0" fontId="29" fillId="0" borderId="0" xfId="0" applyFont="1" applyAlignment="1">
      <alignment horizontal="left" vertical="center" wrapText="1" indent="1"/>
    </xf>
    <xf numFmtId="0" fontId="32" fillId="0" borderId="0" xfId="0" applyFont="1" applyAlignment="1">
      <alignment horizontal="left" vertical="center" wrapText="1" indent="1"/>
    </xf>
    <xf numFmtId="9" fontId="5" fillId="0" borderId="0" xfId="2" applyFont="1" applyBorder="1" applyAlignment="1">
      <alignment horizontal="right"/>
    </xf>
    <xf numFmtId="0" fontId="3" fillId="8" borderId="0" xfId="0" applyFont="1" applyFill="1"/>
    <xf numFmtId="0" fontId="0" fillId="8" borderId="0" xfId="0" applyFill="1"/>
    <xf numFmtId="0" fontId="5" fillId="5" borderId="7" xfId="0" applyFont="1" applyFill="1" applyBorder="1"/>
    <xf numFmtId="0" fontId="33" fillId="0" borderId="0" xfId="0" applyFont="1"/>
    <xf numFmtId="0" fontId="9" fillId="2" borderId="0" xfId="0" applyFont="1" applyFill="1"/>
    <xf numFmtId="0" fontId="5" fillId="0" borderId="0" xfId="0" applyFont="1" applyAlignment="1">
      <alignment vertical="top"/>
    </xf>
    <xf numFmtId="0" fontId="5" fillId="2" borderId="0" xfId="0" applyFont="1" applyFill="1" applyAlignment="1">
      <alignment horizontal="center" vertical="center" wrapText="1"/>
    </xf>
    <xf numFmtId="0" fontId="24" fillId="3" borderId="16" xfId="0" applyFont="1" applyFill="1" applyBorder="1" applyAlignment="1">
      <alignment horizontal="left" vertical="top" wrapText="1" indent="1"/>
    </xf>
    <xf numFmtId="0" fontId="24" fillId="3" borderId="16" xfId="0" applyFont="1" applyFill="1" applyBorder="1" applyAlignment="1">
      <alignment vertical="top" wrapText="1"/>
    </xf>
    <xf numFmtId="0" fontId="24" fillId="3" borderId="17" xfId="0" applyFont="1" applyFill="1" applyBorder="1" applyAlignment="1">
      <alignment horizontal="center" vertical="top" wrapText="1"/>
    </xf>
    <xf numFmtId="49" fontId="24" fillId="3" borderId="16" xfId="0" applyNumberFormat="1" applyFont="1" applyFill="1" applyBorder="1" applyAlignment="1">
      <alignment horizontal="center" vertical="top" wrapText="1"/>
    </xf>
    <xf numFmtId="0" fontId="24" fillId="3" borderId="17" xfId="0" applyFont="1" applyFill="1" applyBorder="1" applyAlignment="1">
      <alignment horizontal="left" vertical="top" wrapText="1" indent="1"/>
    </xf>
    <xf numFmtId="0" fontId="24" fillId="3" borderId="17" xfId="0" applyFont="1" applyFill="1" applyBorder="1" applyAlignment="1">
      <alignment vertical="top" wrapText="1"/>
    </xf>
    <xf numFmtId="49" fontId="24" fillId="3" borderId="17" xfId="0" applyNumberFormat="1" applyFont="1" applyFill="1" applyBorder="1" applyAlignment="1">
      <alignment horizontal="center" vertical="top" wrapText="1"/>
    </xf>
    <xf numFmtId="3" fontId="24" fillId="3" borderId="17" xfId="0" applyNumberFormat="1" applyFont="1" applyFill="1" applyBorder="1" applyAlignment="1">
      <alignment horizontal="center" vertical="top" wrapText="1"/>
    </xf>
    <xf numFmtId="0" fontId="24" fillId="3" borderId="18" xfId="0" applyFont="1" applyFill="1" applyBorder="1" applyAlignment="1">
      <alignment horizontal="left" vertical="top" wrapText="1" indent="1"/>
    </xf>
    <xf numFmtId="0" fontId="24" fillId="3" borderId="18" xfId="0" applyFont="1" applyFill="1" applyBorder="1" applyAlignment="1">
      <alignment vertical="top" wrapText="1"/>
    </xf>
    <xf numFmtId="0" fontId="24" fillId="3" borderId="18" xfId="0" applyFont="1" applyFill="1" applyBorder="1" applyAlignment="1">
      <alignment horizontal="center" vertical="top" wrapText="1"/>
    </xf>
    <xf numFmtId="0" fontId="16" fillId="3" borderId="18" xfId="4" applyFill="1" applyBorder="1" applyAlignment="1">
      <alignment vertical="top" wrapText="1"/>
    </xf>
    <xf numFmtId="0" fontId="26" fillId="3" borderId="17" xfId="0" applyFont="1" applyFill="1" applyBorder="1" applyAlignment="1">
      <alignment horizontal="left" vertical="top" wrapText="1" indent="1"/>
    </xf>
    <xf numFmtId="0" fontId="24" fillId="3" borderId="19" xfId="0" applyFont="1" applyFill="1" applyBorder="1" applyAlignment="1">
      <alignment horizontal="left" vertical="top" wrapText="1" indent="1"/>
    </xf>
    <xf numFmtId="0" fontId="24" fillId="3" borderId="19" xfId="0" applyFont="1" applyFill="1" applyBorder="1" applyAlignment="1">
      <alignment vertical="top" wrapText="1"/>
    </xf>
    <xf numFmtId="0" fontId="27" fillId="3" borderId="16" xfId="0" applyFont="1" applyFill="1" applyBorder="1" applyAlignment="1">
      <alignment vertical="top" wrapText="1"/>
    </xf>
    <xf numFmtId="0" fontId="24" fillId="3" borderId="16" xfId="0" applyFont="1" applyFill="1" applyBorder="1" applyAlignment="1">
      <alignment horizontal="center" vertical="top" wrapText="1"/>
    </xf>
    <xf numFmtId="0" fontId="27" fillId="3" borderId="17" xfId="0" applyFont="1" applyFill="1" applyBorder="1" applyAlignment="1">
      <alignment vertical="top" wrapText="1"/>
    </xf>
    <xf numFmtId="0" fontId="27" fillId="3" borderId="20" xfId="0" applyFont="1" applyFill="1" applyBorder="1" applyAlignment="1">
      <alignment vertical="top" wrapText="1"/>
    </xf>
    <xf numFmtId="0" fontId="27" fillId="3" borderId="19" xfId="0" applyFont="1" applyFill="1" applyBorder="1" applyAlignment="1">
      <alignment vertical="top" wrapText="1"/>
    </xf>
    <xf numFmtId="0" fontId="27" fillId="3" borderId="0" xfId="0" applyFont="1" applyFill="1" applyAlignment="1">
      <alignment vertical="top" wrapText="1"/>
    </xf>
    <xf numFmtId="0" fontId="27" fillId="3" borderId="18" xfId="0" applyFont="1" applyFill="1" applyBorder="1" applyAlignment="1">
      <alignment vertical="top" wrapText="1"/>
    </xf>
    <xf numFmtId="0" fontId="24" fillId="3" borderId="19" xfId="0" applyFont="1" applyFill="1" applyBorder="1" applyAlignment="1">
      <alignment horizontal="center" vertical="top" wrapText="1"/>
    </xf>
    <xf numFmtId="0" fontId="24" fillId="3" borderId="0" xfId="0" applyFont="1" applyFill="1" applyAlignment="1">
      <alignment horizontal="left" vertical="top" wrapText="1" indent="1"/>
    </xf>
    <xf numFmtId="0" fontId="24" fillId="3" borderId="0" xfId="0" applyFont="1" applyFill="1" applyAlignment="1">
      <alignment vertical="top" wrapText="1"/>
    </xf>
    <xf numFmtId="0" fontId="24" fillId="3" borderId="0" xfId="0" applyFont="1" applyFill="1" applyAlignment="1">
      <alignment horizontal="center" vertical="top" wrapText="1"/>
    </xf>
    <xf numFmtId="0" fontId="24" fillId="3" borderId="20" xfId="0" applyFont="1" applyFill="1" applyBorder="1" applyAlignment="1">
      <alignment horizontal="left" vertical="top" wrapText="1" indent="1"/>
    </xf>
    <xf numFmtId="0" fontId="24" fillId="3" borderId="20" xfId="0" applyFont="1" applyFill="1" applyBorder="1" applyAlignment="1">
      <alignment vertical="top" wrapText="1"/>
    </xf>
    <xf numFmtId="0" fontId="24" fillId="3" borderId="20" xfId="0" applyFont="1" applyFill="1" applyBorder="1" applyAlignment="1">
      <alignment horizontal="center" vertical="top" wrapText="1"/>
    </xf>
    <xf numFmtId="0" fontId="0" fillId="0" borderId="0" xfId="0" applyAlignment="1">
      <alignment vertical="top"/>
    </xf>
    <xf numFmtId="3" fontId="0" fillId="0" borderId="0" xfId="0" applyNumberFormat="1"/>
    <xf numFmtId="3" fontId="5" fillId="3" borderId="0" xfId="1" applyNumberFormat="1" applyFont="1" applyFill="1" applyBorder="1" applyAlignment="1">
      <alignment horizontal="right" vertical="top" wrapText="1"/>
    </xf>
    <xf numFmtId="3" fontId="6" fillId="4" borderId="0" xfId="1" applyNumberFormat="1" applyFont="1" applyFill="1" applyBorder="1" applyAlignment="1">
      <alignment horizontal="right" vertical="top" wrapText="1"/>
    </xf>
    <xf numFmtId="0" fontId="0" fillId="0" borderId="7" xfId="0" applyBorder="1"/>
    <xf numFmtId="3" fontId="5" fillId="3" borderId="10" xfId="1" applyNumberFormat="1" applyFont="1" applyFill="1" applyBorder="1" applyAlignment="1">
      <alignment horizontal="right" vertical="top" wrapText="1"/>
    </xf>
    <xf numFmtId="3" fontId="6" fillId="4" borderId="10" xfId="1" applyNumberFormat="1" applyFont="1" applyFill="1" applyBorder="1" applyAlignment="1">
      <alignment horizontal="right" vertical="top" wrapText="1"/>
    </xf>
    <xf numFmtId="9" fontId="5" fillId="3" borderId="4" xfId="2" applyFont="1" applyFill="1" applyBorder="1" applyAlignment="1">
      <alignment horizontal="right" vertical="top" wrapText="1"/>
    </xf>
    <xf numFmtId="3" fontId="5" fillId="3" borderId="3" xfId="1" applyNumberFormat="1" applyFont="1" applyFill="1" applyBorder="1" applyAlignment="1">
      <alignment horizontal="right" vertical="top" wrapText="1"/>
    </xf>
    <xf numFmtId="165" fontId="5" fillId="0" borderId="0" xfId="0" applyNumberFormat="1" applyFont="1"/>
    <xf numFmtId="165" fontId="0" fillId="0" borderId="0" xfId="0" applyNumberFormat="1"/>
    <xf numFmtId="0" fontId="16" fillId="0" borderId="0" xfId="4" applyBorder="1"/>
    <xf numFmtId="0" fontId="3" fillId="0" borderId="0" xfId="0" applyFont="1"/>
    <xf numFmtId="0" fontId="28" fillId="0" borderId="0" xfId="0" applyFont="1" applyAlignment="1">
      <alignment vertical="top" wrapText="1"/>
    </xf>
    <xf numFmtId="0" fontId="7" fillId="0" borderId="0" xfId="0" applyFont="1" applyAlignment="1">
      <alignment wrapText="1"/>
    </xf>
    <xf numFmtId="9" fontId="7" fillId="0" borderId="0" xfId="0" applyNumberFormat="1" applyFont="1"/>
    <xf numFmtId="0" fontId="7" fillId="0" borderId="0" xfId="0" applyFont="1"/>
    <xf numFmtId="9" fontId="5" fillId="0" borderId="0" xfId="0" applyNumberFormat="1" applyFont="1"/>
    <xf numFmtId="9" fontId="4" fillId="0" borderId="0" xfId="0" applyNumberFormat="1" applyFont="1"/>
    <xf numFmtId="0" fontId="12" fillId="0" borderId="0" xfId="0" applyFont="1"/>
    <xf numFmtId="164" fontId="5" fillId="0" borderId="0" xfId="0" applyNumberFormat="1" applyFont="1"/>
    <xf numFmtId="164" fontId="0" fillId="0" borderId="0" xfId="0" applyNumberFormat="1"/>
    <xf numFmtId="0" fontId="0" fillId="0" borderId="15" xfId="0" applyBorder="1"/>
    <xf numFmtId="0" fontId="5" fillId="0" borderId="15" xfId="0" applyFont="1" applyBorder="1"/>
    <xf numFmtId="0" fontId="5" fillId="4" borderId="0" xfId="0" applyFont="1" applyFill="1"/>
    <xf numFmtId="3" fontId="5" fillId="4" borderId="0" xfId="0" applyNumberFormat="1" applyFont="1" applyFill="1" applyAlignment="1">
      <alignment horizontal="right" wrapText="1"/>
    </xf>
    <xf numFmtId="9" fontId="5" fillId="4" borderId="6" xfId="2" applyFont="1" applyFill="1" applyBorder="1"/>
    <xf numFmtId="3" fontId="5" fillId="4" borderId="0" xfId="0" applyNumberFormat="1" applyFont="1" applyFill="1" applyAlignment="1">
      <alignment wrapText="1"/>
    </xf>
    <xf numFmtId="164" fontId="5" fillId="4" borderId="6" xfId="1" applyNumberFormat="1" applyFont="1" applyFill="1" applyBorder="1"/>
    <xf numFmtId="0" fontId="5" fillId="4" borderId="10" xfId="0" applyFont="1" applyFill="1" applyBorder="1"/>
    <xf numFmtId="164" fontId="5" fillId="4" borderId="10" xfId="1" applyNumberFormat="1" applyFont="1" applyFill="1" applyBorder="1" applyAlignment="1">
      <alignment horizontal="right"/>
    </xf>
    <xf numFmtId="9" fontId="5" fillId="4" borderId="12" xfId="2" applyFont="1" applyFill="1" applyBorder="1"/>
    <xf numFmtId="164" fontId="5" fillId="4" borderId="10" xfId="1" applyNumberFormat="1" applyFont="1" applyFill="1" applyBorder="1"/>
    <xf numFmtId="164" fontId="5" fillId="4" borderId="12" xfId="1" applyNumberFormat="1" applyFont="1" applyFill="1" applyBorder="1"/>
    <xf numFmtId="164" fontId="5" fillId="4" borderId="11" xfId="1" applyNumberFormat="1" applyFont="1" applyFill="1" applyBorder="1"/>
    <xf numFmtId="3" fontId="5" fillId="4" borderId="9" xfId="0" applyNumberFormat="1" applyFont="1" applyFill="1" applyBorder="1" applyAlignment="1">
      <alignment horizontal="right" wrapText="1"/>
    </xf>
    <xf numFmtId="3" fontId="5" fillId="4" borderId="10" xfId="0" applyNumberFormat="1" applyFont="1" applyFill="1" applyBorder="1" applyAlignment="1">
      <alignment horizontal="right" wrapText="1"/>
    </xf>
    <xf numFmtId="3" fontId="5" fillId="4" borderId="13" xfId="0" applyNumberFormat="1" applyFont="1" applyFill="1" applyBorder="1" applyAlignment="1">
      <alignment horizontal="right" wrapText="1"/>
    </xf>
    <xf numFmtId="0" fontId="5" fillId="4" borderId="8" xfId="0" applyFont="1" applyFill="1" applyBorder="1"/>
    <xf numFmtId="3" fontId="5" fillId="4" borderId="15" xfId="0" applyNumberFormat="1" applyFont="1" applyFill="1" applyBorder="1" applyAlignment="1">
      <alignment horizontal="right" wrapText="1"/>
    </xf>
    <xf numFmtId="9" fontId="5" fillId="4" borderId="14" xfId="2" applyFont="1" applyFill="1" applyBorder="1"/>
    <xf numFmtId="3" fontId="5" fillId="4" borderId="1" xfId="0" applyNumberFormat="1" applyFont="1" applyFill="1" applyBorder="1" applyAlignment="1">
      <alignment horizontal="right" wrapText="1"/>
    </xf>
    <xf numFmtId="0" fontId="6" fillId="4" borderId="2" xfId="0" applyFont="1" applyFill="1" applyBorder="1"/>
    <xf numFmtId="3" fontId="5" fillId="4" borderId="3" xfId="0" applyNumberFormat="1" applyFont="1" applyFill="1" applyBorder="1" applyAlignment="1">
      <alignment horizontal="right" wrapText="1"/>
    </xf>
    <xf numFmtId="9" fontId="5" fillId="4" borderId="4" xfId="2" applyFont="1" applyFill="1" applyBorder="1"/>
    <xf numFmtId="3" fontId="5" fillId="4" borderId="5" xfId="0" applyNumberFormat="1" applyFont="1" applyFill="1" applyBorder="1" applyAlignment="1">
      <alignment horizontal="right" wrapText="1"/>
    </xf>
    <xf numFmtId="9" fontId="8" fillId="4" borderId="6" xfId="2" applyFont="1" applyFill="1" applyBorder="1"/>
    <xf numFmtId="0" fontId="5" fillId="4" borderId="10" xfId="0" applyFont="1" applyFill="1" applyBorder="1" applyAlignment="1">
      <alignment wrapText="1"/>
    </xf>
    <xf numFmtId="9" fontId="7" fillId="4" borderId="12" xfId="2" applyFont="1" applyFill="1" applyBorder="1"/>
    <xf numFmtId="3" fontId="5" fillId="4" borderId="0" xfId="0" applyNumberFormat="1" applyFont="1" applyFill="1" applyAlignment="1">
      <alignment horizontal="right" vertical="top" wrapText="1"/>
    </xf>
    <xf numFmtId="9" fontId="5" fillId="4" borderId="6" xfId="2" applyFont="1" applyFill="1" applyBorder="1" applyAlignment="1">
      <alignment vertical="top"/>
    </xf>
    <xf numFmtId="9" fontId="5" fillId="4" borderId="12" xfId="2" applyFont="1" applyFill="1" applyBorder="1" applyAlignment="1">
      <alignment vertical="top"/>
    </xf>
    <xf numFmtId="0" fontId="5" fillId="4" borderId="0" xfId="0" applyFont="1" applyFill="1" applyAlignment="1">
      <alignment wrapText="1"/>
    </xf>
    <xf numFmtId="3" fontId="5" fillId="4" borderId="6" xfId="0" applyNumberFormat="1" applyFont="1" applyFill="1" applyBorder="1" applyAlignment="1">
      <alignment wrapText="1"/>
    </xf>
    <xf numFmtId="164" fontId="5" fillId="4" borderId="10" xfId="1" applyNumberFormat="1" applyFont="1" applyFill="1" applyBorder="1" applyAlignment="1"/>
    <xf numFmtId="3" fontId="5" fillId="4" borderId="12" xfId="0" applyNumberFormat="1" applyFont="1" applyFill="1" applyBorder="1" applyAlignment="1">
      <alignment wrapText="1"/>
    </xf>
    <xf numFmtId="9" fontId="5" fillId="4" borderId="4" xfId="2" applyFont="1" applyFill="1" applyBorder="1" applyAlignment="1">
      <alignment horizontal="right" vertical="top" wrapText="1"/>
    </xf>
    <xf numFmtId="3" fontId="5" fillId="4" borderId="3" xfId="1" applyNumberFormat="1" applyFont="1" applyFill="1" applyBorder="1" applyAlignment="1">
      <alignment horizontal="right" vertical="top" wrapText="1"/>
    </xf>
    <xf numFmtId="165" fontId="5" fillId="4" borderId="0" xfId="3" applyNumberFormat="1" applyFont="1" applyFill="1" applyBorder="1" applyAlignment="1">
      <alignment horizontal="right" vertical="top" wrapText="1"/>
    </xf>
    <xf numFmtId="0" fontId="5" fillId="4" borderId="6" xfId="0" applyFont="1" applyFill="1" applyBorder="1" applyAlignment="1">
      <alignment horizontal="right" vertical="top"/>
    </xf>
    <xf numFmtId="165" fontId="5" fillId="4" borderId="10" xfId="3" applyNumberFormat="1" applyFont="1" applyFill="1" applyBorder="1" applyAlignment="1">
      <alignment horizontal="right" vertical="top" wrapText="1"/>
    </xf>
    <xf numFmtId="0" fontId="5" fillId="4" borderId="12" xfId="0" applyFont="1" applyFill="1" applyBorder="1" applyAlignment="1">
      <alignment horizontal="right" vertical="top"/>
    </xf>
    <xf numFmtId="44" fontId="5" fillId="4" borderId="6" xfId="3" applyFont="1" applyFill="1" applyBorder="1" applyAlignment="1">
      <alignment horizontal="right" vertical="top"/>
    </xf>
    <xf numFmtId="165" fontId="5" fillId="4" borderId="0" xfId="3" applyNumberFormat="1" applyFont="1" applyFill="1" applyBorder="1"/>
    <xf numFmtId="165" fontId="5" fillId="4" borderId="10" xfId="3" applyNumberFormat="1" applyFont="1" applyFill="1" applyBorder="1"/>
    <xf numFmtId="3" fontId="5" fillId="4" borderId="0" xfId="3" applyNumberFormat="1" applyFont="1" applyFill="1" applyBorder="1" applyAlignment="1">
      <alignment horizontal="right" vertical="top" wrapText="1"/>
    </xf>
    <xf numFmtId="9" fontId="5" fillId="4" borderId="6" xfId="2" applyFont="1" applyFill="1" applyBorder="1" applyAlignment="1">
      <alignment horizontal="right" vertical="top" wrapText="1"/>
    </xf>
    <xf numFmtId="166" fontId="5" fillId="4" borderId="6" xfId="0" applyNumberFormat="1" applyFont="1" applyFill="1" applyBorder="1" applyAlignment="1">
      <alignment wrapText="1"/>
    </xf>
    <xf numFmtId="166" fontId="5" fillId="4" borderId="12" xfId="2" applyNumberFormat="1" applyFont="1" applyFill="1" applyBorder="1"/>
    <xf numFmtId="164" fontId="5" fillId="4" borderId="0" xfId="1" applyNumberFormat="1" applyFont="1" applyFill="1" applyBorder="1" applyAlignment="1">
      <alignment horizontal="right" vertical="top"/>
    </xf>
    <xf numFmtId="9" fontId="5" fillId="4" borderId="6" xfId="0" applyNumberFormat="1" applyFont="1" applyFill="1" applyBorder="1" applyAlignment="1">
      <alignment horizontal="right" vertical="top"/>
    </xf>
    <xf numFmtId="164" fontId="5" fillId="4" borderId="10" xfId="1" applyNumberFormat="1" applyFont="1" applyFill="1" applyBorder="1" applyAlignment="1">
      <alignment horizontal="right" vertical="top"/>
    </xf>
    <xf numFmtId="9" fontId="5" fillId="4" borderId="12" xfId="0" applyNumberFormat="1" applyFont="1" applyFill="1" applyBorder="1" applyAlignment="1">
      <alignment horizontal="right" vertical="top"/>
    </xf>
    <xf numFmtId="9" fontId="5" fillId="4" borderId="6" xfId="0" applyNumberFormat="1" applyFont="1" applyFill="1" applyBorder="1" applyAlignment="1">
      <alignment horizontal="right"/>
    </xf>
    <xf numFmtId="9" fontId="5" fillId="4" borderId="6" xfId="0" applyNumberFormat="1" applyFont="1" applyFill="1" applyBorder="1"/>
    <xf numFmtId="9" fontId="5" fillId="4" borderId="12" xfId="0" applyNumberFormat="1" applyFont="1" applyFill="1" applyBorder="1"/>
    <xf numFmtId="9" fontId="5" fillId="4" borderId="6" xfId="0" applyNumberFormat="1" applyFont="1" applyFill="1" applyBorder="1" applyAlignment="1">
      <alignment horizontal="right" vertical="top" wrapText="1"/>
    </xf>
    <xf numFmtId="9" fontId="5" fillId="4" borderId="10" xfId="0" applyNumberFormat="1" applyFont="1" applyFill="1" applyBorder="1" applyAlignment="1">
      <alignment horizontal="right" vertical="top"/>
    </xf>
    <xf numFmtId="164" fontId="5" fillId="4" borderId="0" xfId="1" applyNumberFormat="1" applyFont="1" applyFill="1" applyBorder="1"/>
    <xf numFmtId="0" fontId="5" fillId="4" borderId="6" xfId="0" applyFont="1" applyFill="1" applyBorder="1" applyAlignment="1">
      <alignment horizontal="right" vertical="top" wrapText="1"/>
    </xf>
    <xf numFmtId="9" fontId="5" fillId="4" borderId="12" xfId="2" applyFont="1" applyFill="1" applyBorder="1" applyAlignment="1">
      <alignment horizontal="right"/>
    </xf>
    <xf numFmtId="9" fontId="5" fillId="4" borderId="6" xfId="2" applyFont="1" applyFill="1" applyBorder="1" applyAlignment="1">
      <alignment horizontal="right" vertical="top"/>
    </xf>
    <xf numFmtId="9" fontId="5" fillId="4" borderId="12" xfId="2" applyFont="1" applyFill="1" applyBorder="1" applyAlignment="1">
      <alignment horizontal="right" vertical="top"/>
    </xf>
    <xf numFmtId="9" fontId="5" fillId="4" borderId="0" xfId="2" applyFont="1" applyFill="1" applyBorder="1"/>
    <xf numFmtId="164" fontId="5" fillId="4" borderId="10" xfId="1" applyNumberFormat="1" applyFont="1" applyFill="1" applyBorder="1" applyAlignment="1">
      <alignment horizontal="right" vertical="top" wrapText="1"/>
    </xf>
    <xf numFmtId="9" fontId="5" fillId="4" borderId="12" xfId="2" applyFont="1" applyFill="1" applyBorder="1" applyAlignment="1">
      <alignment horizontal="right" vertical="top" wrapText="1"/>
    </xf>
    <xf numFmtId="3" fontId="5" fillId="4" borderId="10" xfId="1" applyNumberFormat="1" applyFont="1" applyFill="1" applyBorder="1" applyAlignment="1">
      <alignment horizontal="right" vertical="top" wrapText="1"/>
    </xf>
    <xf numFmtId="0" fontId="5" fillId="4" borderId="6" xfId="2" applyNumberFormat="1" applyFont="1" applyFill="1" applyBorder="1"/>
    <xf numFmtId="0" fontId="5" fillId="4" borderId="12" xfId="2" applyNumberFormat="1" applyFont="1" applyFill="1" applyBorder="1"/>
    <xf numFmtId="0" fontId="4" fillId="0" borderId="0" xfId="0" applyFont="1" applyAlignment="1">
      <alignment horizontal="left" vertical="top"/>
    </xf>
    <xf numFmtId="0" fontId="5" fillId="0" borderId="0" xfId="0" applyFont="1" applyAlignment="1">
      <alignment horizontal="left" vertical="top"/>
    </xf>
    <xf numFmtId="0" fontId="4" fillId="0" borderId="0" xfId="0" applyFont="1" applyAlignment="1">
      <alignment horizontal="left" vertical="top" wrapText="1"/>
    </xf>
    <xf numFmtId="0" fontId="15" fillId="0" borderId="0" xfId="0" applyFont="1" applyAlignment="1">
      <alignment horizontal="left" vertical="top" wrapText="1"/>
    </xf>
    <xf numFmtId="0" fontId="5" fillId="5" borderId="6" xfId="0" applyFont="1" applyFill="1" applyBorder="1" applyAlignment="1">
      <alignment horizontal="left"/>
    </xf>
    <xf numFmtId="0" fontId="5" fillId="5" borderId="6" xfId="0" applyFont="1" applyFill="1" applyBorder="1" applyAlignment="1">
      <alignment horizontal="left" wrapText="1"/>
    </xf>
    <xf numFmtId="165" fontId="5" fillId="4" borderId="6" xfId="3" applyNumberFormat="1" applyFont="1" applyFill="1" applyBorder="1" applyAlignment="1">
      <alignment horizontal="right" vertical="top" wrapText="1"/>
    </xf>
    <xf numFmtId="165" fontId="5" fillId="4" borderId="12" xfId="3" applyNumberFormat="1" applyFont="1" applyFill="1" applyBorder="1" applyAlignment="1">
      <alignment horizontal="right" vertical="top" wrapText="1"/>
    </xf>
    <xf numFmtId="165" fontId="5" fillId="4" borderId="9" xfId="3" applyNumberFormat="1" applyFont="1" applyFill="1" applyBorder="1" applyAlignment="1">
      <alignment horizontal="right" vertical="top" wrapText="1"/>
    </xf>
    <xf numFmtId="165" fontId="5" fillId="4" borderId="13" xfId="3" applyNumberFormat="1" applyFont="1" applyFill="1" applyBorder="1" applyAlignment="1">
      <alignment horizontal="right" vertical="top" wrapText="1"/>
    </xf>
    <xf numFmtId="166" fontId="5" fillId="4" borderId="9" xfId="0" applyNumberFormat="1" applyFont="1" applyFill="1" applyBorder="1" applyAlignment="1">
      <alignment wrapText="1"/>
    </xf>
    <xf numFmtId="166" fontId="5" fillId="4" borderId="13" xfId="2" applyNumberFormat="1" applyFont="1" applyFill="1" applyBorder="1"/>
    <xf numFmtId="0" fontId="5" fillId="2" borderId="6" xfId="0" applyFont="1" applyFill="1" applyBorder="1" applyAlignment="1">
      <alignment horizontal="right" vertical="center"/>
    </xf>
    <xf numFmtId="9" fontId="5" fillId="4" borderId="0" xfId="2" applyFont="1" applyFill="1" applyBorder="1" applyAlignment="1">
      <alignment horizontal="right" vertical="top" wrapText="1"/>
    </xf>
    <xf numFmtId="9" fontId="5" fillId="4" borderId="0" xfId="2" applyFont="1" applyFill="1" applyBorder="1" applyAlignment="1">
      <alignment horizontal="right" vertical="top"/>
    </xf>
    <xf numFmtId="3" fontId="5" fillId="4" borderId="6" xfId="0" applyNumberFormat="1" applyFont="1" applyFill="1" applyBorder="1" applyAlignment="1">
      <alignment horizontal="right" vertical="top" wrapText="1"/>
    </xf>
    <xf numFmtId="9" fontId="5" fillId="4" borderId="10" xfId="2" applyFont="1" applyFill="1" applyBorder="1" applyAlignment="1">
      <alignment horizontal="right" vertical="top" wrapText="1"/>
    </xf>
    <xf numFmtId="9" fontId="5" fillId="4" borderId="10" xfId="2" applyFont="1" applyFill="1" applyBorder="1" applyAlignment="1">
      <alignment horizontal="right" vertical="top"/>
    </xf>
    <xf numFmtId="3" fontId="5" fillId="4" borderId="12" xfId="0" applyNumberFormat="1" applyFont="1" applyFill="1" applyBorder="1" applyAlignment="1">
      <alignment horizontal="right" vertical="top" wrapText="1"/>
    </xf>
    <xf numFmtId="0" fontId="5" fillId="4" borderId="0" xfId="0" applyFont="1" applyFill="1" applyAlignment="1">
      <alignment horizontal="left"/>
    </xf>
    <xf numFmtId="9" fontId="5" fillId="4" borderId="6" xfId="2" applyFont="1" applyFill="1" applyBorder="1" applyAlignment="1"/>
    <xf numFmtId="9" fontId="5" fillId="4" borderId="9" xfId="2" applyFont="1" applyFill="1" applyBorder="1" applyAlignment="1"/>
    <xf numFmtId="0" fontId="5" fillId="4" borderId="10" xfId="0" applyFont="1" applyFill="1" applyBorder="1" applyAlignment="1">
      <alignment horizontal="left"/>
    </xf>
    <xf numFmtId="9" fontId="5" fillId="4" borderId="12" xfId="2" applyFont="1" applyFill="1" applyBorder="1" applyAlignment="1"/>
    <xf numFmtId="9" fontId="5" fillId="4" borderId="13" xfId="2" applyFont="1" applyFill="1" applyBorder="1" applyAlignment="1"/>
    <xf numFmtId="9" fontId="5" fillId="4" borderId="6" xfId="2" applyFont="1" applyFill="1" applyBorder="1" applyAlignment="1">
      <alignment wrapText="1"/>
    </xf>
    <xf numFmtId="9" fontId="5" fillId="4" borderId="12" xfId="2" applyFont="1" applyFill="1" applyBorder="1" applyAlignment="1">
      <alignment wrapText="1"/>
    </xf>
    <xf numFmtId="9" fontId="5" fillId="4" borderId="9" xfId="2" applyFont="1" applyFill="1" applyBorder="1"/>
    <xf numFmtId="9" fontId="5" fillId="4" borderId="13" xfId="2" applyFont="1" applyFill="1" applyBorder="1"/>
    <xf numFmtId="9" fontId="5" fillId="4" borderId="10" xfId="2" applyFont="1" applyFill="1" applyBorder="1"/>
    <xf numFmtId="164" fontId="5" fillId="4" borderId="0" xfId="1" applyNumberFormat="1" applyFont="1" applyFill="1" applyBorder="1" applyAlignment="1">
      <alignment horizontal="right"/>
    </xf>
    <xf numFmtId="9" fontId="5" fillId="4" borderId="6" xfId="2" applyFont="1" applyFill="1" applyBorder="1" applyAlignment="1">
      <alignment horizontal="right"/>
    </xf>
    <xf numFmtId="9" fontId="5" fillId="4" borderId="10" xfId="0" applyNumberFormat="1" applyFont="1" applyFill="1" applyBorder="1"/>
    <xf numFmtId="3" fontId="5" fillId="4" borderId="0" xfId="0" applyNumberFormat="1" applyFont="1" applyFill="1"/>
    <xf numFmtId="166" fontId="5" fillId="4" borderId="6" xfId="2" applyNumberFormat="1" applyFont="1" applyFill="1" applyBorder="1"/>
    <xf numFmtId="3" fontId="5" fillId="4" borderId="10" xfId="0" applyNumberFormat="1" applyFont="1" applyFill="1" applyBorder="1"/>
    <xf numFmtId="167" fontId="5" fillId="4" borderId="6" xfId="0" applyNumberFormat="1" applyFont="1" applyFill="1" applyBorder="1" applyAlignment="1">
      <alignment wrapText="1"/>
    </xf>
    <xf numFmtId="3" fontId="5" fillId="4" borderId="10" xfId="0" applyNumberFormat="1" applyFont="1" applyFill="1" applyBorder="1" applyAlignment="1">
      <alignment wrapText="1"/>
    </xf>
    <xf numFmtId="167" fontId="5" fillId="4" borderId="12" xfId="0" applyNumberFormat="1" applyFont="1" applyFill="1" applyBorder="1" applyAlignment="1">
      <alignment wrapText="1"/>
    </xf>
    <xf numFmtId="0" fontId="5" fillId="4" borderId="7" xfId="0" applyFont="1" applyFill="1" applyBorder="1"/>
    <xf numFmtId="3" fontId="5" fillId="4" borderId="6" xfId="0" applyNumberFormat="1" applyFont="1" applyFill="1" applyBorder="1"/>
    <xf numFmtId="0" fontId="5" fillId="4" borderId="11" xfId="0" applyFont="1" applyFill="1" applyBorder="1"/>
    <xf numFmtId="1" fontId="5" fillId="4" borderId="10" xfId="0" applyNumberFormat="1" applyFont="1" applyFill="1" applyBorder="1"/>
    <xf numFmtId="0" fontId="5" fillId="5" borderId="8" xfId="0" applyFont="1" applyFill="1" applyBorder="1"/>
    <xf numFmtId="0" fontId="5" fillId="5" borderId="15" xfId="2" applyNumberFormat="1" applyFont="1" applyFill="1" applyBorder="1" applyAlignment="1">
      <alignment horizontal="right" vertical="top" wrapText="1"/>
    </xf>
    <xf numFmtId="0" fontId="5" fillId="4" borderId="0" xfId="2" applyNumberFormat="1" applyFont="1" applyFill="1" applyBorder="1" applyAlignment="1">
      <alignment horizontal="right" vertical="top" wrapText="1"/>
    </xf>
    <xf numFmtId="0" fontId="5" fillId="4" borderId="10" xfId="2" applyNumberFormat="1" applyFont="1" applyFill="1" applyBorder="1" applyAlignment="1">
      <alignment horizontal="right" vertical="top" wrapText="1"/>
    </xf>
    <xf numFmtId="0" fontId="5" fillId="4" borderId="7" xfId="2" applyNumberFormat="1" applyFont="1" applyFill="1" applyBorder="1" applyAlignment="1">
      <alignment horizontal="right" vertical="top" wrapText="1"/>
    </xf>
    <xf numFmtId="0" fontId="5" fillId="4" borderId="11" xfId="2" applyNumberFormat="1" applyFont="1" applyFill="1" applyBorder="1" applyAlignment="1">
      <alignment horizontal="right" vertical="top" wrapText="1"/>
    </xf>
    <xf numFmtId="168" fontId="5" fillId="4" borderId="10" xfId="0" applyNumberFormat="1" applyFont="1" applyFill="1" applyBorder="1"/>
    <xf numFmtId="168" fontId="5" fillId="4" borderId="12" xfId="0" applyNumberFormat="1" applyFont="1" applyFill="1" applyBorder="1"/>
    <xf numFmtId="0" fontId="5" fillId="4" borderId="7" xfId="0" applyFont="1" applyFill="1" applyBorder="1" applyAlignment="1">
      <alignment horizontal="left" indent="1"/>
    </xf>
    <xf numFmtId="1" fontId="5" fillId="4" borderId="0" xfId="0" applyNumberFormat="1" applyFont="1" applyFill="1"/>
    <xf numFmtId="1" fontId="5" fillId="4" borderId="6" xfId="0" applyNumberFormat="1" applyFont="1" applyFill="1" applyBorder="1"/>
    <xf numFmtId="3" fontId="5" fillId="5" borderId="0" xfId="0" applyNumberFormat="1" applyFont="1" applyFill="1"/>
    <xf numFmtId="3" fontId="5" fillId="5" borderId="6" xfId="0" applyNumberFormat="1" applyFont="1" applyFill="1" applyBorder="1"/>
    <xf numFmtId="164" fontId="5" fillId="4" borderId="0" xfId="1" applyNumberFormat="1" applyFont="1" applyFill="1" applyAlignment="1">
      <alignment horizontal="right"/>
    </xf>
    <xf numFmtId="164" fontId="5" fillId="4" borderId="10" xfId="1" applyNumberFormat="1" applyFont="1" applyFill="1" applyBorder="1" applyAlignment="1">
      <alignment horizontal="right" wrapText="1"/>
    </xf>
    <xf numFmtId="0" fontId="9" fillId="4" borderId="0" xfId="0" applyFont="1" applyFill="1"/>
    <xf numFmtId="9" fontId="9" fillId="4" borderId="0" xfId="2" applyFont="1" applyFill="1" applyBorder="1" applyAlignment="1">
      <alignment wrapText="1"/>
    </xf>
    <xf numFmtId="9" fontId="9" fillId="4" borderId="6" xfId="2" applyFont="1" applyFill="1" applyBorder="1" applyAlignment="1">
      <alignment wrapText="1"/>
    </xf>
    <xf numFmtId="9" fontId="5" fillId="4" borderId="0" xfId="2" applyFont="1" applyFill="1" applyBorder="1" applyAlignment="1">
      <alignment wrapText="1"/>
    </xf>
    <xf numFmtId="9" fontId="5" fillId="4" borderId="10" xfId="2" applyFont="1" applyFill="1" applyBorder="1" applyAlignment="1">
      <alignment wrapText="1"/>
    </xf>
    <xf numFmtId="0" fontId="5" fillId="4" borderId="6" xfId="0" applyFont="1" applyFill="1" applyBorder="1" applyAlignment="1">
      <alignment horizontal="left" vertical="top" wrapText="1"/>
    </xf>
    <xf numFmtId="0" fontId="9" fillId="4" borderId="6"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2" borderId="9" xfId="0" applyFont="1" applyFill="1" applyBorder="1" applyAlignment="1">
      <alignment horizontal="right" vertical="center"/>
    </xf>
    <xf numFmtId="44" fontId="5" fillId="4" borderId="13" xfId="3" applyFont="1" applyFill="1" applyBorder="1" applyAlignment="1">
      <alignment horizontal="right" vertical="top"/>
    </xf>
    <xf numFmtId="0" fontId="5" fillId="0" borderId="8" xfId="0" applyFont="1" applyBorder="1"/>
    <xf numFmtId="9" fontId="0" fillId="0" borderId="0" xfId="2" applyFont="1"/>
    <xf numFmtId="9" fontId="0" fillId="0" borderId="0" xfId="0" applyNumberFormat="1"/>
    <xf numFmtId="0" fontId="5" fillId="0" borderId="0" xfId="0" applyFont="1" applyAlignment="1">
      <alignment vertical="top" wrapText="1"/>
    </xf>
    <xf numFmtId="164" fontId="5" fillId="4" borderId="12" xfId="1" applyNumberFormat="1" applyFont="1" applyFill="1" applyBorder="1" applyAlignment="1">
      <alignment horizontal="right" vertical="top" wrapText="1"/>
    </xf>
    <xf numFmtId="9" fontId="5" fillId="4" borderId="12" xfId="0" applyNumberFormat="1" applyFont="1" applyFill="1" applyBorder="1" applyAlignment="1">
      <alignment horizontal="right" vertical="top" wrapText="1"/>
    </xf>
    <xf numFmtId="3" fontId="5" fillId="4" borderId="10" xfId="0" applyNumberFormat="1" applyFont="1" applyFill="1" applyBorder="1" applyAlignment="1">
      <alignment horizontal="right" vertical="top"/>
    </xf>
    <xf numFmtId="0" fontId="5" fillId="2" borderId="0" xfId="0" applyFont="1" applyFill="1" applyAlignment="1">
      <alignment horizontal="center" vertical="top"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xf>
    <xf numFmtId="0" fontId="0" fillId="4" borderId="0" xfId="0" applyFill="1"/>
    <xf numFmtId="0" fontId="35" fillId="0" borderId="0" xfId="0" applyFont="1"/>
    <xf numFmtId="0" fontId="36" fillId="0" borderId="0" xfId="0" applyFont="1"/>
    <xf numFmtId="0" fontId="0" fillId="3" borderId="0" xfId="0" applyFill="1"/>
    <xf numFmtId="0" fontId="35" fillId="3" borderId="0" xfId="0" applyFont="1" applyFill="1"/>
    <xf numFmtId="0" fontId="36" fillId="3" borderId="0" xfId="0" applyFont="1" applyFill="1"/>
    <xf numFmtId="0" fontId="35" fillId="4" borderId="0" xfId="0" applyFont="1" applyFill="1"/>
    <xf numFmtId="0" fontId="37" fillId="4" borderId="0" xfId="0" applyFont="1" applyFill="1"/>
    <xf numFmtId="0" fontId="36" fillId="4" borderId="0" xfId="0" applyFont="1" applyFill="1"/>
    <xf numFmtId="0" fontId="38" fillId="4" borderId="0" xfId="0" applyFont="1" applyFill="1"/>
    <xf numFmtId="17" fontId="0" fillId="4" borderId="0" xfId="0" applyNumberFormat="1" applyFill="1"/>
    <xf numFmtId="49" fontId="0" fillId="4" borderId="0" xfId="0" applyNumberFormat="1" applyFill="1"/>
    <xf numFmtId="0" fontId="0" fillId="0" borderId="0" xfId="0" applyAlignment="1">
      <alignment horizontal="center"/>
    </xf>
    <xf numFmtId="0" fontId="5" fillId="2" borderId="9" xfId="0" applyFont="1" applyFill="1" applyBorder="1" applyAlignment="1">
      <alignment horizontal="center"/>
    </xf>
    <xf numFmtId="3" fontId="5" fillId="4" borderId="7" xfId="0" applyNumberFormat="1" applyFont="1" applyFill="1" applyBorder="1" applyAlignment="1">
      <alignment horizontal="right" wrapText="1"/>
    </xf>
    <xf numFmtId="3" fontId="5" fillId="4" borderId="11" xfId="0" applyNumberFormat="1" applyFont="1" applyFill="1" applyBorder="1" applyAlignment="1">
      <alignment horizontal="right" wrapText="1"/>
    </xf>
    <xf numFmtId="3" fontId="5" fillId="4" borderId="8" xfId="0" applyNumberFormat="1" applyFont="1" applyFill="1" applyBorder="1" applyAlignment="1">
      <alignment horizontal="right" wrapText="1"/>
    </xf>
    <xf numFmtId="3" fontId="5" fillId="4" borderId="2" xfId="0" applyNumberFormat="1" applyFont="1" applyFill="1" applyBorder="1" applyAlignment="1">
      <alignment horizontal="right" wrapText="1"/>
    </xf>
    <xf numFmtId="0" fontId="5" fillId="2" borderId="8" xfId="0" applyFont="1" applyFill="1" applyBorder="1" applyAlignment="1">
      <alignment horizontal="center"/>
    </xf>
    <xf numFmtId="0" fontId="5" fillId="2" borderId="7" xfId="0" applyFont="1" applyFill="1" applyBorder="1"/>
    <xf numFmtId="0" fontId="9" fillId="2" borderId="5" xfId="0" applyFont="1" applyFill="1" applyBorder="1"/>
    <xf numFmtId="0" fontId="5" fillId="2" borderId="9" xfId="0" applyFont="1" applyFill="1" applyBorder="1"/>
    <xf numFmtId="0" fontId="5" fillId="4" borderId="9" xfId="0" applyFont="1" applyFill="1" applyBorder="1"/>
    <xf numFmtId="0" fontId="5" fillId="4" borderId="13" xfId="0" applyFont="1" applyFill="1" applyBorder="1"/>
    <xf numFmtId="0" fontId="2" fillId="2" borderId="8" xfId="0" applyFont="1" applyFill="1" applyBorder="1" applyAlignment="1">
      <alignment wrapText="1"/>
    </xf>
    <xf numFmtId="0" fontId="5" fillId="2" borderId="7" xfId="0" applyFont="1" applyFill="1" applyBorder="1" applyAlignment="1">
      <alignment wrapText="1"/>
    </xf>
    <xf numFmtId="0" fontId="5" fillId="3" borderId="7" xfId="0" applyFont="1" applyFill="1" applyBorder="1" applyAlignment="1">
      <alignment wrapText="1"/>
    </xf>
    <xf numFmtId="0" fontId="6" fillId="4" borderId="7" xfId="0" applyFont="1" applyFill="1" applyBorder="1" applyAlignment="1">
      <alignment horizontal="left" wrapText="1" indent="1"/>
    </xf>
    <xf numFmtId="0" fontId="5" fillId="4" borderId="11" xfId="0" applyFont="1" applyFill="1" applyBorder="1" applyAlignment="1">
      <alignment wrapText="1"/>
    </xf>
    <xf numFmtId="0" fontId="7" fillId="2" borderId="1" xfId="0" applyFont="1" applyFill="1" applyBorder="1" applyAlignment="1">
      <alignment horizontal="center"/>
    </xf>
    <xf numFmtId="9" fontId="7" fillId="3" borderId="9" xfId="2" applyFont="1" applyFill="1" applyBorder="1"/>
    <xf numFmtId="9" fontId="8" fillId="4" borderId="9" xfId="2" applyFont="1" applyFill="1" applyBorder="1"/>
    <xf numFmtId="9" fontId="7" fillId="4" borderId="13" xfId="2" applyFont="1" applyFill="1" applyBorder="1"/>
    <xf numFmtId="0" fontId="7" fillId="2" borderId="9" xfId="0" applyFont="1" applyFill="1" applyBorder="1" applyAlignment="1">
      <alignment horizontal="center"/>
    </xf>
    <xf numFmtId="0" fontId="9" fillId="4" borderId="10" xfId="0" applyFont="1" applyFill="1" applyBorder="1" applyAlignment="1">
      <alignment wrapText="1"/>
    </xf>
    <xf numFmtId="9" fontId="9" fillId="4" borderId="12" xfId="2" applyFont="1" applyFill="1" applyBorder="1" applyAlignment="1">
      <alignment vertical="top"/>
    </xf>
    <xf numFmtId="0" fontId="5" fillId="2" borderId="0" xfId="0" applyFont="1" applyFill="1" applyAlignment="1">
      <alignment horizontal="left"/>
    </xf>
    <xf numFmtId="0" fontId="5" fillId="2" borderId="7" xfId="0" applyFont="1" applyFill="1" applyBorder="1" applyAlignment="1">
      <alignment horizontal="right"/>
    </xf>
    <xf numFmtId="3" fontId="9" fillId="4" borderId="11" xfId="0" applyNumberFormat="1" applyFont="1" applyFill="1" applyBorder="1" applyAlignment="1">
      <alignment horizontal="right" vertical="top" wrapText="1"/>
    </xf>
    <xf numFmtId="3" fontId="5" fillId="4" borderId="7" xfId="0" applyNumberFormat="1" applyFont="1" applyFill="1" applyBorder="1" applyAlignment="1">
      <alignment horizontal="right" vertical="top" wrapText="1"/>
    </xf>
    <xf numFmtId="3" fontId="5" fillId="4" borderId="11" xfId="0" applyNumberFormat="1" applyFont="1" applyFill="1" applyBorder="1" applyAlignment="1">
      <alignment horizontal="right" vertical="top" wrapText="1"/>
    </xf>
    <xf numFmtId="0" fontId="0" fillId="2" borderId="8" xfId="0" applyFill="1" applyBorder="1" applyAlignment="1">
      <alignment horizontal="center"/>
    </xf>
    <xf numFmtId="3" fontId="5" fillId="4" borderId="7" xfId="0" applyNumberFormat="1" applyFont="1" applyFill="1" applyBorder="1" applyAlignment="1">
      <alignment wrapText="1"/>
    </xf>
    <xf numFmtId="164" fontId="5" fillId="4" borderId="11" xfId="1" applyNumberFormat="1" applyFont="1" applyFill="1" applyBorder="1" applyAlignment="1">
      <alignment horizontal="right"/>
    </xf>
    <xf numFmtId="0" fontId="9" fillId="2" borderId="1" xfId="0" applyFont="1" applyFill="1" applyBorder="1"/>
    <xf numFmtId="0" fontId="5" fillId="4" borderId="9" xfId="0" applyFont="1" applyFill="1" applyBorder="1" applyAlignment="1">
      <alignment wrapText="1"/>
    </xf>
    <xf numFmtId="0" fontId="5" fillId="4" borderId="13" xfId="0" applyFont="1" applyFill="1" applyBorder="1" applyAlignment="1">
      <alignment wrapText="1"/>
    </xf>
    <xf numFmtId="0" fontId="5" fillId="4" borderId="7" xfId="0" applyFont="1" applyFill="1" applyBorder="1" applyAlignment="1">
      <alignment wrapText="1"/>
    </xf>
    <xf numFmtId="164" fontId="5" fillId="4" borderId="11" xfId="1" applyNumberFormat="1" applyFont="1" applyFill="1" applyBorder="1" applyAlignment="1"/>
    <xf numFmtId="0" fontId="5" fillId="4" borderId="0" xfId="0" applyFont="1" applyFill="1" applyAlignment="1">
      <alignment horizontal="center"/>
    </xf>
    <xf numFmtId="164" fontId="5" fillId="3" borderId="7" xfId="1" applyNumberFormat="1" applyFont="1" applyFill="1" applyBorder="1" applyAlignment="1">
      <alignment horizontal="right" vertical="top" wrapText="1"/>
    </xf>
    <xf numFmtId="3" fontId="6" fillId="4" borderId="7" xfId="1" applyNumberFormat="1" applyFont="1" applyFill="1" applyBorder="1" applyAlignment="1">
      <alignment horizontal="right" vertical="top" wrapText="1"/>
    </xf>
    <xf numFmtId="3" fontId="6" fillId="4" borderId="11" xfId="1" applyNumberFormat="1" applyFont="1" applyFill="1" applyBorder="1" applyAlignment="1">
      <alignment horizontal="right" vertical="top" wrapText="1"/>
    </xf>
    <xf numFmtId="164" fontId="5" fillId="3" borderId="2" xfId="1" applyNumberFormat="1" applyFont="1" applyFill="1" applyBorder="1" applyAlignment="1">
      <alignment horizontal="right" vertical="top" wrapText="1"/>
    </xf>
    <xf numFmtId="164" fontId="5" fillId="3" borderId="11" xfId="1" applyNumberFormat="1" applyFont="1" applyFill="1" applyBorder="1" applyAlignment="1">
      <alignment horizontal="right" vertical="top" wrapText="1"/>
    </xf>
    <xf numFmtId="164" fontId="5" fillId="4" borderId="2" xfId="1" applyNumberFormat="1" applyFont="1" applyFill="1" applyBorder="1" applyAlignment="1">
      <alignment horizontal="right" vertical="top" wrapText="1"/>
    </xf>
    <xf numFmtId="0" fontId="5" fillId="2" borderId="9" xfId="0" applyFont="1" applyFill="1" applyBorder="1" applyAlignment="1">
      <alignment vertical="center"/>
    </xf>
    <xf numFmtId="0" fontId="5" fillId="3" borderId="9" xfId="0" applyFont="1" applyFill="1" applyBorder="1"/>
    <xf numFmtId="0" fontId="6" fillId="4" borderId="9" xfId="0" applyFont="1" applyFill="1" applyBorder="1"/>
    <xf numFmtId="0" fontId="6" fillId="4" borderId="9" xfId="0" applyFont="1" applyFill="1" applyBorder="1" applyAlignment="1">
      <alignment horizontal="left" indent="1"/>
    </xf>
    <xf numFmtId="0" fontId="6" fillId="4" borderId="9" xfId="0" applyFont="1" applyFill="1" applyBorder="1" applyAlignment="1">
      <alignment horizontal="left" wrapText="1" indent="1"/>
    </xf>
    <xf numFmtId="0" fontId="6" fillId="4" borderId="13" xfId="0" applyFont="1" applyFill="1" applyBorder="1" applyAlignment="1">
      <alignment horizontal="left" indent="1"/>
    </xf>
    <xf numFmtId="0" fontId="5" fillId="3" borderId="5" xfId="0" applyFont="1" applyFill="1" applyBorder="1"/>
    <xf numFmtId="0" fontId="5" fillId="3" borderId="13" xfId="0" applyFont="1" applyFill="1" applyBorder="1"/>
    <xf numFmtId="0" fontId="5" fillId="4" borderId="5" xfId="0" applyFont="1" applyFill="1" applyBorder="1"/>
    <xf numFmtId="165" fontId="5" fillId="4" borderId="7" xfId="3" applyNumberFormat="1" applyFont="1" applyFill="1" applyBorder="1" applyAlignment="1">
      <alignment horizontal="right" vertical="top" wrapText="1"/>
    </xf>
    <xf numFmtId="165" fontId="5" fillId="4" borderId="11" xfId="3" applyNumberFormat="1" applyFont="1" applyFill="1" applyBorder="1" applyAlignment="1">
      <alignment horizontal="right" vertical="top" wrapText="1"/>
    </xf>
    <xf numFmtId="44" fontId="5" fillId="4" borderId="12" xfId="3" applyFont="1" applyFill="1" applyBorder="1" applyAlignment="1">
      <alignment horizontal="right" vertical="top"/>
    </xf>
    <xf numFmtId="0" fontId="5" fillId="2" borderId="1" xfId="0" applyFont="1" applyFill="1" applyBorder="1" applyAlignment="1">
      <alignment horizontal="center"/>
    </xf>
    <xf numFmtId="1" fontId="5" fillId="4" borderId="6" xfId="0" applyNumberFormat="1" applyFont="1" applyFill="1" applyBorder="1" applyAlignment="1">
      <alignment horizontal="right" vertical="top"/>
    </xf>
    <xf numFmtId="1" fontId="5" fillId="4" borderId="12" xfId="0" applyNumberFormat="1" applyFont="1" applyFill="1" applyBorder="1" applyAlignment="1">
      <alignment horizontal="right" vertical="top"/>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 xfId="0" applyFont="1" applyFill="1" applyBorder="1" applyAlignment="1">
      <alignment horizontal="center" vertical="center"/>
    </xf>
    <xf numFmtId="165" fontId="5" fillId="4" borderId="9" xfId="3" applyNumberFormat="1" applyFont="1" applyFill="1" applyBorder="1"/>
    <xf numFmtId="165" fontId="5" fillId="4" borderId="13" xfId="3" applyNumberFormat="1" applyFont="1" applyFill="1" applyBorder="1"/>
    <xf numFmtId="0" fontId="5" fillId="2" borderId="1" xfId="0" applyFont="1" applyFill="1" applyBorder="1" applyAlignment="1">
      <alignment horizontal="center" vertical="center" wrapText="1"/>
    </xf>
    <xf numFmtId="3" fontId="5" fillId="4" borderId="7" xfId="3" applyNumberFormat="1" applyFont="1" applyFill="1" applyBorder="1" applyAlignment="1">
      <alignment horizontal="right" vertical="top" wrapText="1"/>
    </xf>
    <xf numFmtId="164" fontId="5" fillId="4" borderId="11" xfId="1" applyNumberFormat="1" applyFont="1" applyFill="1" applyBorder="1" applyAlignment="1">
      <alignment horizontal="right" vertical="top"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9" xfId="0" applyFont="1" applyFill="1" applyBorder="1" applyAlignment="1">
      <alignment vertical="center" wrapText="1"/>
    </xf>
    <xf numFmtId="0" fontId="5" fillId="2" borderId="9" xfId="0" applyFont="1" applyFill="1" applyBorder="1" applyAlignment="1">
      <alignment horizontal="center" vertical="center" wrapText="1"/>
    </xf>
    <xf numFmtId="3" fontId="5" fillId="4" borderId="9" xfId="3" applyNumberFormat="1" applyFont="1" applyFill="1" applyBorder="1" applyAlignment="1">
      <alignment horizontal="right" vertical="top" wrapText="1"/>
    </xf>
    <xf numFmtId="164" fontId="5" fillId="4" borderId="13" xfId="1" applyNumberFormat="1" applyFont="1" applyFill="1" applyBorder="1" applyAlignment="1">
      <alignment horizontal="right" vertical="top" wrapText="1"/>
    </xf>
    <xf numFmtId="3" fontId="5" fillId="4" borderId="6" xfId="3" applyNumberFormat="1" applyFont="1" applyFill="1" applyBorder="1" applyAlignment="1">
      <alignment horizontal="right" vertical="top" wrapText="1"/>
    </xf>
    <xf numFmtId="0" fontId="5" fillId="4" borderId="7" xfId="3" applyNumberFormat="1" applyFont="1" applyFill="1" applyBorder="1" applyAlignment="1">
      <alignment horizontal="right" vertical="top" wrapText="1"/>
    </xf>
    <xf numFmtId="3" fontId="5" fillId="4" borderId="11" xfId="1" applyNumberFormat="1" applyFont="1" applyFill="1" applyBorder="1" applyAlignment="1">
      <alignment horizontal="right" vertical="top" wrapText="1"/>
    </xf>
    <xf numFmtId="0" fontId="5" fillId="2" borderId="8" xfId="0" applyFont="1" applyFill="1" applyBorder="1" applyAlignment="1">
      <alignment horizontal="center" vertical="center"/>
    </xf>
    <xf numFmtId="9" fontId="5" fillId="4" borderId="0" xfId="0" applyNumberFormat="1" applyFont="1" applyFill="1"/>
    <xf numFmtId="164" fontId="5" fillId="4" borderId="7" xfId="1" applyNumberFormat="1" applyFont="1" applyFill="1" applyBorder="1"/>
    <xf numFmtId="164" fontId="5" fillId="4" borderId="7" xfId="1" applyNumberFormat="1" applyFont="1" applyFill="1" applyBorder="1" applyAlignment="1">
      <alignment horizontal="right"/>
    </xf>
    <xf numFmtId="9" fontId="5" fillId="4" borderId="9" xfId="0" applyNumberFormat="1" applyFont="1" applyFill="1" applyBorder="1"/>
    <xf numFmtId="9" fontId="5" fillId="4" borderId="13" xfId="0" applyNumberFormat="1" applyFont="1" applyFill="1" applyBorder="1"/>
    <xf numFmtId="0" fontId="5" fillId="2" borderId="15" xfId="0" applyFont="1" applyFill="1" applyBorder="1" applyAlignment="1">
      <alignment horizontal="center"/>
    </xf>
    <xf numFmtId="3" fontId="5" fillId="4" borderId="7" xfId="0" applyNumberFormat="1" applyFont="1" applyFill="1" applyBorder="1"/>
    <xf numFmtId="3" fontId="5" fillId="4" borderId="11" xfId="0" applyNumberFormat="1" applyFont="1" applyFill="1" applyBorder="1"/>
    <xf numFmtId="164" fontId="5" fillId="4" borderId="9" xfId="1" applyNumberFormat="1" applyFont="1" applyFill="1" applyBorder="1"/>
    <xf numFmtId="164" fontId="5" fillId="4" borderId="13" xfId="1" applyNumberFormat="1" applyFont="1" applyFill="1" applyBorder="1"/>
    <xf numFmtId="0" fontId="5" fillId="2" borderId="5" xfId="0" applyFont="1" applyFill="1" applyBorder="1" applyAlignment="1">
      <alignment horizontal="center"/>
    </xf>
    <xf numFmtId="0" fontId="5" fillId="2" borderId="3" xfId="0" applyFont="1" applyFill="1" applyBorder="1" applyAlignment="1">
      <alignment horizontal="center"/>
    </xf>
    <xf numFmtId="0" fontId="5" fillId="2" borderId="15" xfId="0" applyFont="1" applyFill="1" applyBorder="1"/>
    <xf numFmtId="0" fontId="5" fillId="2" borderId="14" xfId="0" applyFont="1" applyFill="1" applyBorder="1"/>
    <xf numFmtId="167" fontId="5" fillId="4" borderId="0" xfId="0" applyNumberFormat="1" applyFont="1" applyFill="1" applyAlignment="1">
      <alignment wrapText="1"/>
    </xf>
    <xf numFmtId="0" fontId="5" fillId="2" borderId="1" xfId="0" applyFont="1" applyFill="1" applyBorder="1"/>
    <xf numFmtId="167" fontId="5" fillId="4" borderId="9" xfId="0" applyNumberFormat="1" applyFont="1" applyFill="1" applyBorder="1" applyAlignment="1">
      <alignment wrapText="1"/>
    </xf>
    <xf numFmtId="167" fontId="5" fillId="4" borderId="9" xfId="0" applyNumberFormat="1" applyFont="1" applyFill="1" applyBorder="1" applyAlignment="1">
      <alignment horizontal="right" wrapText="1"/>
    </xf>
    <xf numFmtId="3" fontId="5" fillId="4" borderId="13" xfId="0" applyNumberFormat="1" applyFont="1" applyFill="1" applyBorder="1" applyAlignment="1">
      <alignment wrapText="1"/>
    </xf>
    <xf numFmtId="0" fontId="5" fillId="2" borderId="14" xfId="0" applyFont="1" applyFill="1" applyBorder="1" applyAlignment="1">
      <alignment horizontal="center"/>
    </xf>
    <xf numFmtId="167" fontId="5" fillId="4" borderId="7" xfId="0" applyNumberFormat="1" applyFont="1" applyFill="1" applyBorder="1" applyAlignment="1">
      <alignment horizontal="right" wrapText="1"/>
    </xf>
    <xf numFmtId="167" fontId="5" fillId="4" borderId="11" xfId="0" applyNumberFormat="1" applyFont="1" applyFill="1" applyBorder="1" applyAlignment="1">
      <alignment wrapText="1"/>
    </xf>
    <xf numFmtId="167" fontId="5" fillId="4" borderId="13" xfId="0" applyNumberFormat="1" applyFont="1" applyFill="1" applyBorder="1" applyAlignment="1">
      <alignment wrapText="1"/>
    </xf>
    <xf numFmtId="0" fontId="5" fillId="5" borderId="1" xfId="2" applyNumberFormat="1" applyFont="1" applyFill="1" applyBorder="1" applyAlignment="1">
      <alignment horizontal="right" vertical="top" wrapText="1"/>
    </xf>
    <xf numFmtId="3" fontId="5" fillId="4" borderId="9" xfId="0" applyNumberFormat="1" applyFont="1" applyFill="1" applyBorder="1"/>
    <xf numFmtId="1" fontId="5" fillId="4" borderId="13" xfId="0" applyNumberFormat="1" applyFont="1" applyFill="1" applyBorder="1"/>
    <xf numFmtId="0" fontId="5" fillId="4" borderId="9" xfId="0" applyFont="1" applyFill="1" applyBorder="1" applyAlignment="1">
      <alignment horizontal="left" vertical="top"/>
    </xf>
    <xf numFmtId="0" fontId="5" fillId="4" borderId="13" xfId="0" applyFont="1" applyFill="1" applyBorder="1" applyAlignment="1">
      <alignment horizontal="left" vertical="top"/>
    </xf>
    <xf numFmtId="0" fontId="5" fillId="4" borderId="9" xfId="0" applyFont="1" applyFill="1" applyBorder="1" applyAlignment="1">
      <alignment horizontal="left"/>
    </xf>
    <xf numFmtId="0" fontId="5" fillId="4" borderId="13" xfId="0" applyFont="1" applyFill="1" applyBorder="1" applyAlignment="1">
      <alignment horizontal="left"/>
    </xf>
    <xf numFmtId="0" fontId="5" fillId="4" borderId="7" xfId="0" applyFont="1" applyFill="1" applyBorder="1" applyAlignment="1">
      <alignment horizontal="right" vertical="top"/>
    </xf>
    <xf numFmtId="9" fontId="5" fillId="4" borderId="0" xfId="0" applyNumberFormat="1" applyFont="1" applyFill="1" applyAlignment="1">
      <alignment horizontal="right" vertical="top"/>
    </xf>
    <xf numFmtId="0" fontId="5" fillId="4" borderId="0" xfId="0" applyFont="1" applyFill="1" applyAlignment="1">
      <alignment horizontal="right" vertical="top"/>
    </xf>
    <xf numFmtId="9" fontId="5" fillId="4" borderId="0" xfId="2" applyFont="1" applyFill="1" applyBorder="1" applyAlignment="1">
      <alignment horizontal="left" vertical="top"/>
    </xf>
    <xf numFmtId="9" fontId="9" fillId="4" borderId="0" xfId="2" applyFont="1" applyFill="1" applyBorder="1" applyAlignment="1">
      <alignment horizontal="left" vertical="top"/>
    </xf>
    <xf numFmtId="9" fontId="5" fillId="4" borderId="10" xfId="2" applyFont="1" applyFill="1" applyBorder="1" applyAlignment="1">
      <alignment horizontal="left" vertical="top"/>
    </xf>
    <xf numFmtId="0" fontId="5" fillId="2" borderId="8" xfId="0" applyFont="1" applyFill="1" applyBorder="1" applyAlignment="1">
      <alignment wrapText="1"/>
    </xf>
    <xf numFmtId="0" fontId="0" fillId="2" borderId="15" xfId="0" applyFill="1" applyBorder="1"/>
    <xf numFmtId="0" fontId="5" fillId="2" borderId="14" xfId="0" applyFont="1" applyFill="1" applyBorder="1" applyAlignment="1">
      <alignment horizontal="center" wrapText="1"/>
    </xf>
    <xf numFmtId="0" fontId="5" fillId="4" borderId="7" xfId="0" applyFont="1" applyFill="1" applyBorder="1" applyAlignment="1">
      <alignment horizontal="left" vertical="top" wrapText="1"/>
    </xf>
    <xf numFmtId="0" fontId="9" fillId="4" borderId="7"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14" fillId="2" borderId="8" xfId="0" applyFont="1" applyFill="1" applyBorder="1" applyAlignment="1">
      <alignment horizontal="center" vertical="center"/>
    </xf>
    <xf numFmtId="9" fontId="5" fillId="0" borderId="7" xfId="2" applyFont="1" applyFill="1" applyBorder="1" applyAlignment="1">
      <alignment horizontal="right" wrapText="1"/>
    </xf>
    <xf numFmtId="9" fontId="5" fillId="0" borderId="11" xfId="2" applyFont="1" applyFill="1" applyBorder="1" applyAlignment="1">
      <alignment horizontal="right" wrapText="1"/>
    </xf>
    <xf numFmtId="0" fontId="14" fillId="2" borderId="1" xfId="0" applyFont="1" applyFill="1" applyBorder="1" applyAlignment="1">
      <alignment horizontal="center" vertical="center"/>
    </xf>
    <xf numFmtId="9" fontId="5" fillId="0" borderId="9" xfId="2" applyFont="1" applyFill="1" applyBorder="1" applyAlignment="1">
      <alignment horizontal="right" wrapText="1"/>
    </xf>
    <xf numFmtId="9" fontId="5" fillId="0" borderId="13" xfId="2" applyFont="1" applyFill="1" applyBorder="1" applyAlignment="1">
      <alignment horizontal="right" wrapText="1"/>
    </xf>
    <xf numFmtId="0" fontId="11" fillId="2" borderId="1" xfId="0" applyFont="1" applyFill="1" applyBorder="1"/>
    <xf numFmtId="0" fontId="5" fillId="4" borderId="9" xfId="0" applyFont="1" applyFill="1" applyBorder="1" applyAlignment="1">
      <alignment horizontal="center" vertical="center"/>
    </xf>
    <xf numFmtId="0" fontId="5" fillId="0" borderId="9" xfId="0" applyFont="1" applyBorder="1" applyAlignment="1">
      <alignment wrapText="1"/>
    </xf>
    <xf numFmtId="0" fontId="5" fillId="0" borderId="13" xfId="0" applyFont="1" applyBorder="1" applyAlignment="1">
      <alignment wrapText="1"/>
    </xf>
    <xf numFmtId="164" fontId="5" fillId="4" borderId="7" xfId="1" applyNumberFormat="1" applyFont="1" applyFill="1" applyBorder="1" applyAlignment="1">
      <alignment horizontal="right" vertical="top"/>
    </xf>
    <xf numFmtId="164" fontId="5" fillId="4" borderId="11" xfId="1" applyNumberFormat="1" applyFont="1" applyFill="1" applyBorder="1" applyAlignment="1">
      <alignment horizontal="right" vertical="top"/>
    </xf>
    <xf numFmtId="164" fontId="5" fillId="4" borderId="9" xfId="1" applyNumberFormat="1" applyFont="1" applyFill="1" applyBorder="1" applyAlignment="1">
      <alignment horizontal="right" vertical="top"/>
    </xf>
    <xf numFmtId="164" fontId="5" fillId="4" borderId="13" xfId="1" applyNumberFormat="1" applyFont="1" applyFill="1" applyBorder="1" applyAlignment="1">
      <alignment horizontal="right" vertical="top"/>
    </xf>
    <xf numFmtId="0" fontId="5" fillId="4" borderId="7" xfId="0" applyFont="1" applyFill="1" applyBorder="1" applyAlignment="1">
      <alignment vertical="top" wrapText="1"/>
    </xf>
    <xf numFmtId="0" fontId="5" fillId="4" borderId="11" xfId="0" applyFont="1" applyFill="1" applyBorder="1" applyAlignment="1">
      <alignment vertical="top" wrapText="1"/>
    </xf>
    <xf numFmtId="9" fontId="5" fillId="4" borderId="9" xfId="0" applyNumberFormat="1" applyFont="1" applyFill="1" applyBorder="1" applyAlignment="1">
      <alignment horizontal="right" vertical="top"/>
    </xf>
    <xf numFmtId="9" fontId="5" fillId="4" borderId="13" xfId="0" applyNumberFormat="1" applyFont="1" applyFill="1" applyBorder="1" applyAlignment="1">
      <alignment horizontal="right" vertical="top"/>
    </xf>
    <xf numFmtId="9" fontId="5" fillId="4" borderId="6" xfId="2" applyFont="1" applyFill="1" applyBorder="1" applyAlignment="1">
      <alignment horizontal="center"/>
    </xf>
    <xf numFmtId="9" fontId="5" fillId="4" borderId="12" xfId="2" applyFont="1" applyFill="1" applyBorder="1" applyAlignment="1">
      <alignment horizontal="center"/>
    </xf>
    <xf numFmtId="0" fontId="9" fillId="2" borderId="8" xfId="0" applyFont="1" applyFill="1" applyBorder="1"/>
    <xf numFmtId="0" fontId="5" fillId="0" borderId="0" xfId="0" applyFont="1" applyAlignment="1">
      <alignment horizontal="center"/>
    </xf>
    <xf numFmtId="9" fontId="5" fillId="4" borderId="7" xfId="0" applyNumberFormat="1" applyFont="1" applyFill="1" applyBorder="1" applyAlignment="1">
      <alignment horizontal="right" vertical="top"/>
    </xf>
    <xf numFmtId="9" fontId="5" fillId="4" borderId="11" xfId="0" applyNumberFormat="1" applyFont="1" applyFill="1" applyBorder="1" applyAlignment="1">
      <alignment horizontal="right" vertical="top"/>
    </xf>
    <xf numFmtId="9" fontId="5" fillId="4" borderId="14" xfId="2" applyFont="1" applyFill="1" applyBorder="1" applyAlignment="1">
      <alignment horizontal="center"/>
    </xf>
    <xf numFmtId="0" fontId="5" fillId="2" borderId="1" xfId="0" applyFont="1" applyFill="1" applyBorder="1" applyAlignment="1">
      <alignment wrapText="1"/>
    </xf>
    <xf numFmtId="0" fontId="5" fillId="4" borderId="9" xfId="0" applyFont="1" applyFill="1" applyBorder="1" applyAlignment="1">
      <alignment vertical="top" wrapText="1"/>
    </xf>
    <xf numFmtId="0" fontId="5" fillId="4" borderId="13" xfId="0" applyFont="1" applyFill="1" applyBorder="1" applyAlignment="1">
      <alignment vertical="top" wrapText="1"/>
    </xf>
    <xf numFmtId="0" fontId="5" fillId="0" borderId="0" xfId="0" applyFont="1" applyAlignment="1">
      <alignment horizontal="center" vertical="top" wrapText="1"/>
    </xf>
    <xf numFmtId="0" fontId="9" fillId="7" borderId="6" xfId="0" applyFont="1" applyFill="1" applyBorder="1"/>
    <xf numFmtId="0" fontId="9" fillId="7" borderId="7" xfId="0" applyFont="1" applyFill="1" applyBorder="1"/>
    <xf numFmtId="0" fontId="9" fillId="7" borderId="0" xfId="0" applyFont="1" applyFill="1"/>
    <xf numFmtId="0" fontId="5" fillId="2" borderId="7" xfId="0" applyFont="1" applyFill="1" applyBorder="1" applyAlignment="1">
      <alignment horizontal="center" vertical="top" wrapText="1"/>
    </xf>
    <xf numFmtId="0" fontId="5" fillId="0" borderId="13" xfId="0" applyFont="1" applyBorder="1"/>
    <xf numFmtId="0" fontId="9" fillId="7" borderId="9" xfId="0" applyFont="1" applyFill="1" applyBorder="1"/>
    <xf numFmtId="0" fontId="0" fillId="4" borderId="10" xfId="0" applyFill="1" applyBorder="1"/>
    <xf numFmtId="0" fontId="5" fillId="5" borderId="0" xfId="0" applyFont="1" applyFill="1" applyAlignment="1">
      <alignment horizontal="center" vertical="center"/>
    </xf>
    <xf numFmtId="0" fontId="5" fillId="5" borderId="6" xfId="0" applyFont="1" applyFill="1" applyBorder="1" applyAlignment="1">
      <alignment horizontal="center" vertical="center"/>
    </xf>
    <xf numFmtId="0" fontId="5" fillId="2" borderId="4" xfId="0" applyFont="1" applyFill="1" applyBorder="1" applyAlignment="1">
      <alignment horizontal="center"/>
    </xf>
    <xf numFmtId="0" fontId="5" fillId="4" borderId="9" xfId="0" applyFont="1" applyFill="1" applyBorder="1" applyAlignment="1">
      <alignment horizontal="left" indent="1"/>
    </xf>
    <xf numFmtId="0" fontId="5" fillId="4" borderId="13" xfId="0" applyFont="1" applyFill="1" applyBorder="1" applyAlignment="1">
      <alignment horizontal="left" indent="1"/>
    </xf>
    <xf numFmtId="0" fontId="5" fillId="2" borderId="3" xfId="0" applyFont="1" applyFill="1" applyBorder="1" applyAlignment="1">
      <alignment horizontal="center" vertical="center"/>
    </xf>
    <xf numFmtId="0" fontId="5" fillId="4" borderId="7" xfId="0" applyFont="1" applyFill="1" applyBorder="1" applyAlignment="1">
      <alignment horizontal="left"/>
    </xf>
    <xf numFmtId="0" fontId="5" fillId="4" borderId="6" xfId="0" applyFont="1" applyFill="1" applyBorder="1" applyAlignment="1">
      <alignment horizontal="left"/>
    </xf>
    <xf numFmtId="0" fontId="5" fillId="4" borderId="11" xfId="0" applyFont="1" applyFill="1" applyBorder="1" applyAlignment="1">
      <alignment horizontal="left"/>
    </xf>
    <xf numFmtId="0" fontId="5" fillId="4" borderId="12" xfId="0" applyFont="1" applyFill="1" applyBorder="1" applyAlignment="1">
      <alignment horizontal="left"/>
    </xf>
    <xf numFmtId="0" fontId="5" fillId="5" borderId="6" xfId="0" applyFont="1" applyFill="1" applyBorder="1"/>
    <xf numFmtId="9" fontId="5" fillId="4" borderId="9" xfId="2" applyFont="1" applyFill="1" applyBorder="1" applyAlignment="1">
      <alignment wrapText="1"/>
    </xf>
    <xf numFmtId="0" fontId="5" fillId="5" borderId="7" xfId="0" applyFont="1" applyFill="1" applyBorder="1" applyAlignment="1">
      <alignment wrapText="1"/>
    </xf>
    <xf numFmtId="0" fontId="5" fillId="5" borderId="6" xfId="0" applyFont="1" applyFill="1" applyBorder="1" applyAlignment="1">
      <alignment wrapText="1"/>
    </xf>
    <xf numFmtId="9" fontId="5" fillId="4" borderId="13" xfId="2" applyFont="1" applyFill="1" applyBorder="1" applyAlignment="1">
      <alignment wrapText="1"/>
    </xf>
    <xf numFmtId="0" fontId="5" fillId="5" borderId="9" xfId="0" applyFont="1" applyFill="1" applyBorder="1"/>
    <xf numFmtId="0" fontId="5" fillId="5" borderId="9" xfId="0" applyFont="1" applyFill="1" applyBorder="1" applyAlignment="1">
      <alignment wrapText="1"/>
    </xf>
    <xf numFmtId="9" fontId="5" fillId="4" borderId="7" xfId="2" applyFont="1" applyFill="1" applyBorder="1" applyAlignment="1">
      <alignment horizontal="right" vertical="top" wrapText="1"/>
    </xf>
    <xf numFmtId="9" fontId="5" fillId="4" borderId="11" xfId="2" applyFont="1" applyFill="1" applyBorder="1" applyAlignment="1">
      <alignment horizontal="right" vertical="top" wrapText="1"/>
    </xf>
    <xf numFmtId="9" fontId="0" fillId="0" borderId="0" xfId="2" applyFont="1" applyAlignment="1">
      <alignment horizontal="center"/>
    </xf>
    <xf numFmtId="0" fontId="5" fillId="5" borderId="7" xfId="0" applyFont="1" applyFill="1" applyBorder="1" applyAlignment="1">
      <alignment horizontal="center"/>
    </xf>
    <xf numFmtId="0" fontId="5" fillId="4" borderId="11" xfId="0" applyFont="1" applyFill="1" applyBorder="1" applyAlignment="1">
      <alignment horizontal="left" wrapText="1"/>
    </xf>
    <xf numFmtId="0" fontId="9" fillId="4" borderId="7" xfId="0" applyFont="1" applyFill="1" applyBorder="1"/>
    <xf numFmtId="3" fontId="5" fillId="4" borderId="0" xfId="0" applyNumberFormat="1" applyFont="1" applyFill="1" applyAlignment="1">
      <alignment horizontal="right" vertical="top"/>
    </xf>
    <xf numFmtId="164" fontId="5" fillId="4" borderId="0" xfId="1" applyNumberFormat="1" applyFont="1" applyFill="1" applyBorder="1" applyAlignment="1">
      <alignment horizontal="right" vertical="top" wrapText="1"/>
    </xf>
    <xf numFmtId="0" fontId="5" fillId="0" borderId="7" xfId="0" applyFont="1" applyBorder="1" applyAlignment="1">
      <alignment horizontal="center" vertical="center" wrapText="1"/>
    </xf>
    <xf numFmtId="3" fontId="5" fillId="0" borderId="7" xfId="3" applyNumberFormat="1" applyFont="1" applyFill="1" applyBorder="1" applyAlignment="1">
      <alignment horizontal="right" vertical="top" wrapText="1"/>
    </xf>
    <xf numFmtId="3" fontId="5" fillId="0" borderId="0" xfId="3" applyNumberFormat="1" applyFont="1" applyFill="1" applyBorder="1" applyAlignment="1">
      <alignment horizontal="right" vertical="top" wrapText="1"/>
    </xf>
    <xf numFmtId="0" fontId="5" fillId="0" borderId="0" xfId="0" applyFont="1" applyAlignment="1">
      <alignment horizontal="center" vertical="center" wrapText="1"/>
    </xf>
    <xf numFmtId="9" fontId="5" fillId="0" borderId="0" xfId="2" applyFont="1" applyFill="1" applyBorder="1" applyAlignment="1">
      <alignment horizontal="right" vertical="top" wrapText="1"/>
    </xf>
    <xf numFmtId="164" fontId="5" fillId="0" borderId="7" xfId="1" applyNumberFormat="1" applyFont="1" applyFill="1" applyBorder="1" applyAlignment="1">
      <alignment horizontal="right" vertical="top" wrapText="1"/>
    </xf>
    <xf numFmtId="164" fontId="5" fillId="0" borderId="0" xfId="1" applyNumberFormat="1" applyFont="1" applyFill="1" applyBorder="1" applyAlignment="1">
      <alignment horizontal="right" vertical="top" wrapText="1"/>
    </xf>
    <xf numFmtId="164" fontId="5" fillId="4" borderId="7" xfId="1" applyNumberFormat="1" applyFont="1" applyFill="1" applyBorder="1" applyAlignment="1">
      <alignment horizontal="right" vertical="top" wrapText="1"/>
    </xf>
    <xf numFmtId="0" fontId="39" fillId="0" borderId="0" xfId="0" applyFont="1"/>
    <xf numFmtId="0" fontId="39" fillId="0" borderId="0" xfId="0" applyFont="1" applyAlignment="1">
      <alignment wrapText="1"/>
    </xf>
    <xf numFmtId="0" fontId="40" fillId="0" borderId="0" xfId="0" applyFont="1"/>
    <xf numFmtId="0" fontId="39" fillId="0" borderId="0" xfId="0" applyFont="1" applyAlignment="1">
      <alignment horizontal="center" vertical="center"/>
    </xf>
    <xf numFmtId="0" fontId="41" fillId="0" borderId="0" xfId="11"/>
    <xf numFmtId="166" fontId="42" fillId="0" borderId="0" xfId="11" applyNumberFormat="1" applyFont="1" applyAlignment="1">
      <alignment horizontal="center" vertical="top" wrapText="1"/>
    </xf>
    <xf numFmtId="166" fontId="5" fillId="0" borderId="9" xfId="2" applyNumberFormat="1" applyFont="1" applyFill="1" applyBorder="1" applyAlignment="1">
      <alignment horizontal="right" wrapText="1"/>
    </xf>
    <xf numFmtId="0" fontId="5" fillId="0" borderId="12" xfId="0" applyFont="1" applyBorder="1" applyAlignment="1">
      <alignment wrapText="1"/>
    </xf>
    <xf numFmtId="166" fontId="5" fillId="0" borderId="13" xfId="2" applyNumberFormat="1" applyFont="1" applyFill="1" applyBorder="1" applyAlignment="1">
      <alignment horizontal="right" wrapText="1"/>
    </xf>
    <xf numFmtId="0" fontId="5" fillId="0" borderId="0" xfId="0" applyFont="1" applyAlignment="1">
      <alignment wrapText="1"/>
    </xf>
    <xf numFmtId="0" fontId="14" fillId="0" borderId="7" xfId="0" applyFont="1" applyBorder="1" applyAlignment="1">
      <alignment wrapText="1"/>
    </xf>
    <xf numFmtId="165" fontId="14" fillId="0" borderId="9" xfId="3" applyNumberFormat="1" applyFont="1" applyBorder="1"/>
    <xf numFmtId="0" fontId="14" fillId="0" borderId="11" xfId="0" applyFont="1" applyBorder="1" applyAlignment="1">
      <alignment wrapText="1"/>
    </xf>
    <xf numFmtId="165" fontId="14" fillId="0" borderId="13" xfId="3" applyNumberFormat="1" applyFont="1" applyBorder="1"/>
    <xf numFmtId="0" fontId="11" fillId="2" borderId="1" xfId="0" applyFont="1" applyFill="1" applyBorder="1" applyAlignment="1">
      <alignment wrapText="1"/>
    </xf>
    <xf numFmtId="0" fontId="14" fillId="2" borderId="8" xfId="0" applyFont="1" applyFill="1" applyBorder="1" applyAlignment="1">
      <alignment wrapText="1"/>
    </xf>
    <xf numFmtId="0" fontId="14" fillId="2" borderId="1" xfId="0" applyFont="1" applyFill="1" applyBorder="1" applyAlignment="1">
      <alignment horizontal="center" wrapText="1"/>
    </xf>
    <xf numFmtId="0" fontId="14" fillId="2" borderId="8" xfId="0" applyFont="1" applyFill="1" applyBorder="1" applyAlignment="1">
      <alignment horizontal="center" wrapText="1"/>
    </xf>
    <xf numFmtId="0" fontId="14" fillId="2" borderId="14" xfId="0" applyFont="1" applyFill="1" applyBorder="1" applyAlignment="1">
      <alignment horizontal="center" wrapText="1"/>
    </xf>
    <xf numFmtId="164" fontId="14" fillId="0" borderId="7" xfId="1" applyNumberFormat="1" applyFont="1" applyBorder="1"/>
    <xf numFmtId="9" fontId="5" fillId="0" borderId="6" xfId="2" applyFont="1" applyFill="1" applyBorder="1" applyAlignment="1">
      <alignment horizontal="right" wrapText="1"/>
    </xf>
    <xf numFmtId="164" fontId="14" fillId="0" borderId="11" xfId="1" applyNumberFormat="1" applyFont="1" applyBorder="1"/>
    <xf numFmtId="9" fontId="5" fillId="0" borderId="12" xfId="2" applyFont="1" applyFill="1" applyBorder="1" applyAlignment="1">
      <alignment horizontal="right" wrapText="1"/>
    </xf>
    <xf numFmtId="165" fontId="14" fillId="0" borderId="7" xfId="3" applyNumberFormat="1" applyFont="1" applyBorder="1"/>
    <xf numFmtId="165" fontId="14" fillId="0" borderId="11" xfId="3" applyNumberFormat="1" applyFont="1" applyBorder="1"/>
    <xf numFmtId="0" fontId="14" fillId="2" borderId="1" xfId="0" applyFont="1" applyFill="1" applyBorder="1" applyAlignment="1">
      <alignment wrapText="1"/>
    </xf>
    <xf numFmtId="0" fontId="14" fillId="0" borderId="9" xfId="0" applyFont="1" applyBorder="1" applyAlignment="1">
      <alignment wrapText="1"/>
    </xf>
    <xf numFmtId="9" fontId="14" fillId="0" borderId="9" xfId="2" applyFont="1" applyFill="1" applyBorder="1" applyAlignment="1">
      <alignment horizontal="right" wrapText="1"/>
    </xf>
    <xf numFmtId="0" fontId="14" fillId="0" borderId="13" xfId="0" applyFont="1" applyBorder="1" applyAlignment="1">
      <alignment wrapText="1"/>
    </xf>
    <xf numFmtId="9" fontId="14" fillId="0" borderId="13" xfId="2" applyFont="1" applyFill="1" applyBorder="1" applyAlignment="1">
      <alignment horizontal="right" wrapText="1"/>
    </xf>
    <xf numFmtId="0" fontId="14" fillId="2" borderId="14" xfId="0" applyFont="1" applyFill="1" applyBorder="1" applyAlignment="1">
      <alignment horizontal="center" vertical="center"/>
    </xf>
    <xf numFmtId="49" fontId="24" fillId="3" borderId="0" xfId="0" applyNumberFormat="1" applyFont="1" applyFill="1" applyAlignment="1">
      <alignment horizontal="center" vertical="top" wrapText="1"/>
    </xf>
    <xf numFmtId="0" fontId="14" fillId="0" borderId="0" xfId="0" applyFont="1"/>
    <xf numFmtId="0" fontId="22" fillId="5" borderId="3" xfId="0" applyFont="1" applyFill="1" applyBorder="1" applyAlignment="1">
      <alignment horizontal="left" vertical="top" wrapText="1"/>
    </xf>
    <xf numFmtId="0" fontId="22" fillId="5" borderId="15" xfId="0" applyFont="1" applyFill="1" applyBorder="1" applyAlignment="1">
      <alignment horizontal="left" vertical="top" wrapTex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0" xfId="0" applyFont="1" applyFill="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5" fillId="2" borderId="2" xfId="0" applyFont="1" applyFill="1" applyBorder="1" applyAlignment="1">
      <alignment horizontal="center"/>
    </xf>
    <xf numFmtId="0" fontId="5" fillId="2" borderId="8" xfId="0" applyFont="1" applyFill="1" applyBorder="1" applyAlignment="1">
      <alignment horizontal="center"/>
    </xf>
    <xf numFmtId="0" fontId="5" fillId="2" borderId="14" xfId="0" applyFont="1" applyFill="1" applyBorder="1" applyAlignment="1">
      <alignment horizontal="center"/>
    </xf>
    <xf numFmtId="0" fontId="5" fillId="0" borderId="0" xfId="0" applyFont="1" applyAlignment="1">
      <alignment horizontal="left" vertical="top" wrapText="1"/>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5" borderId="1" xfId="0" applyFont="1" applyFill="1" applyBorder="1" applyAlignment="1">
      <alignment horizontal="center"/>
    </xf>
    <xf numFmtId="0" fontId="5" fillId="5" borderId="9" xfId="0" applyFont="1" applyFill="1" applyBorder="1" applyAlignment="1">
      <alignment horizontal="center"/>
    </xf>
    <xf numFmtId="0" fontId="5" fillId="5" borderId="13" xfId="0" applyFont="1" applyFill="1" applyBorder="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xf>
    <xf numFmtId="0" fontId="5" fillId="2" borderId="1" xfId="0" applyFont="1" applyFill="1" applyBorder="1" applyAlignment="1">
      <alignment horizontal="left"/>
    </xf>
    <xf numFmtId="0" fontId="5" fillId="2" borderId="9" xfId="0" applyFont="1" applyFill="1" applyBorder="1" applyAlignment="1">
      <alignment horizontal="left"/>
    </xf>
    <xf numFmtId="17" fontId="5" fillId="2" borderId="8" xfId="0" quotePrefix="1" applyNumberFormat="1" applyFont="1" applyFill="1" applyBorder="1" applyAlignment="1">
      <alignment horizontal="center"/>
    </xf>
    <xf numFmtId="17" fontId="5" fillId="2" borderId="14" xfId="0" applyNumberFormat="1" applyFont="1" applyFill="1" applyBorder="1" applyAlignment="1">
      <alignment horizontal="center"/>
    </xf>
    <xf numFmtId="17" fontId="5" fillId="2" borderId="15" xfId="0" quotePrefix="1" applyNumberFormat="1" applyFont="1" applyFill="1" applyBorder="1" applyAlignment="1">
      <alignment horizontal="center"/>
    </xf>
    <xf numFmtId="17" fontId="5" fillId="2" borderId="14" xfId="0" quotePrefix="1" applyNumberFormat="1" applyFont="1" applyFill="1" applyBorder="1" applyAlignment="1">
      <alignment horizontal="center"/>
    </xf>
    <xf numFmtId="0" fontId="2" fillId="0" borderId="0" xfId="0" applyFont="1" applyAlignment="1">
      <alignment horizontal="left" vertical="top" wrapText="1"/>
    </xf>
    <xf numFmtId="0" fontId="5" fillId="2" borderId="1"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0" borderId="0" xfId="0" applyFont="1" applyAlignment="1">
      <alignment horizontal="left" wrapText="1"/>
    </xf>
    <xf numFmtId="0" fontId="5" fillId="0" borderId="0" xfId="0" applyFont="1" applyAlignment="1">
      <alignment horizontal="center" vertical="center" wrapText="1"/>
    </xf>
    <xf numFmtId="0" fontId="5" fillId="2" borderId="0" xfId="0" applyFont="1" applyFill="1" applyAlignment="1">
      <alignment horizontal="center" vertical="center" wrapText="1"/>
    </xf>
    <xf numFmtId="0" fontId="5" fillId="0" borderId="7" xfId="0" applyFont="1" applyBorder="1" applyAlignment="1">
      <alignment horizontal="center" vertical="center" wrapText="1"/>
    </xf>
    <xf numFmtId="0" fontId="5" fillId="2" borderId="1" xfId="0" applyFont="1" applyFill="1" applyBorder="1" applyAlignment="1">
      <alignment horizontal="center"/>
    </xf>
    <xf numFmtId="0" fontId="5" fillId="2" borderId="9" xfId="0" applyFont="1" applyFill="1" applyBorder="1" applyAlignment="1">
      <alignment horizontal="center"/>
    </xf>
    <xf numFmtId="0" fontId="4" fillId="0" borderId="0" xfId="0" applyFont="1" applyAlignment="1">
      <alignment horizontal="left"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0" xfId="0" applyFont="1" applyAlignment="1">
      <alignment horizontal="center" wrapText="1"/>
    </xf>
    <xf numFmtId="0" fontId="14" fillId="0" borderId="0" xfId="0" applyFont="1" applyAlignment="1">
      <alignment horizontal="left" vertical="top" wrapText="1"/>
    </xf>
    <xf numFmtId="0" fontId="5" fillId="0" borderId="15" xfId="0" applyFont="1" applyBorder="1" applyAlignment="1">
      <alignment horizontal="left" vertical="top" wrapText="1"/>
    </xf>
    <xf numFmtId="165" fontId="14" fillId="0" borderId="7" xfId="3" applyNumberFormat="1" applyFont="1" applyBorder="1" applyAlignment="1">
      <alignment horizontal="center"/>
    </xf>
    <xf numFmtId="165" fontId="14" fillId="0" borderId="6" xfId="3" applyNumberFormat="1" applyFont="1" applyBorder="1" applyAlignment="1">
      <alignment horizontal="center"/>
    </xf>
    <xf numFmtId="165" fontId="14" fillId="0" borderId="11" xfId="3" applyNumberFormat="1" applyFont="1" applyBorder="1" applyAlignment="1">
      <alignment horizontal="center"/>
    </xf>
    <xf numFmtId="165" fontId="14" fillId="0" borderId="12" xfId="3" applyNumberFormat="1" applyFont="1" applyBorder="1" applyAlignment="1">
      <alignment horizontal="center"/>
    </xf>
    <xf numFmtId="0" fontId="14" fillId="2" borderId="8" xfId="0" applyFont="1" applyFill="1" applyBorder="1" applyAlignment="1">
      <alignment horizontal="center" wrapText="1"/>
    </xf>
    <xf numFmtId="0" fontId="14" fillId="2" borderId="14" xfId="0" applyFont="1" applyFill="1" applyBorder="1" applyAlignment="1">
      <alignment horizontal="center" wrapText="1"/>
    </xf>
  </cellXfs>
  <cellStyles count="12">
    <cellStyle name="Comma" xfId="1" builtinId="3"/>
    <cellStyle name="Currency" xfId="3" builtinId="4"/>
    <cellStyle name="Footer" xfId="6" xr:uid="{BB12DE80-6A2E-45F9-B4AE-657F42340315}"/>
    <cellStyle name="Heading 1 2" xfId="10" xr:uid="{E0E45495-C576-4963-8F67-6154436A16F2}"/>
    <cellStyle name="Hyperlink" xfId="4" builtinId="8"/>
    <cellStyle name="HyperLink 2" xfId="9" xr:uid="{2CA1768F-F134-4D7C-AFDD-E1A08457355B}"/>
    <cellStyle name="Normal" xfId="0" builtinId="0"/>
    <cellStyle name="Normal 2" xfId="5" xr:uid="{6CD5E9DD-7AF1-4722-9D0A-A60DEDAD9259}"/>
    <cellStyle name="Normal 3" xfId="11" xr:uid="{1EC7EBA3-9DFA-451F-A296-C0C3E1970EA6}"/>
    <cellStyle name="Percent" xfId="2" builtinId="5"/>
    <cellStyle name="Table Body" xfId="7" xr:uid="{FA41F47F-9D7A-4F5A-9059-B3FA34B551F1}"/>
    <cellStyle name="Table Header" xfId="8" xr:uid="{CCD3F493-A337-4C43-B6F9-E6E35B33A0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15876</xdr:colOff>
      <xdr:row>1</xdr:row>
      <xdr:rowOff>168275</xdr:rowOff>
    </xdr:from>
    <xdr:to>
      <xdr:col>7</xdr:col>
      <xdr:colOff>71626</xdr:colOff>
      <xdr:row>15</xdr:row>
      <xdr:rowOff>174625</xdr:rowOff>
    </xdr:to>
    <xdr:pic>
      <xdr:nvPicPr>
        <xdr:cNvPr id="2" name="Picture 1">
          <a:extLst>
            <a:ext uri="{FF2B5EF4-FFF2-40B4-BE49-F238E27FC236}">
              <a16:creationId xmlns:a16="http://schemas.microsoft.com/office/drawing/2014/main" id="{073657FC-1BEE-918E-3641-BB0E3547F96A}"/>
            </a:ext>
          </a:extLst>
        </xdr:cNvPr>
        <xdr:cNvPicPr>
          <a:picLocks noChangeAspect="1"/>
        </xdr:cNvPicPr>
      </xdr:nvPicPr>
      <xdr:blipFill>
        <a:blip xmlns:r="http://schemas.openxmlformats.org/officeDocument/2006/relationships" r:embed="rId1"/>
        <a:stretch>
          <a:fillRect/>
        </a:stretch>
      </xdr:blipFill>
      <xdr:spPr>
        <a:xfrm>
          <a:off x="1222376" y="358775"/>
          <a:ext cx="3072000" cy="2847975"/>
        </a:xfrm>
        <a:prstGeom prst="rect">
          <a:avLst/>
        </a:prstGeom>
      </xdr:spPr>
    </xdr:pic>
    <xdr:clientData/>
  </xdr:twoCellAnchor>
  <xdr:twoCellAnchor>
    <xdr:from>
      <xdr:col>0</xdr:col>
      <xdr:colOff>190500</xdr:colOff>
      <xdr:row>15</xdr:row>
      <xdr:rowOff>111125</xdr:rowOff>
    </xdr:from>
    <xdr:to>
      <xdr:col>8</xdr:col>
      <xdr:colOff>444500</xdr:colOff>
      <xdr:row>27</xdr:row>
      <xdr:rowOff>142875</xdr:rowOff>
    </xdr:to>
    <xdr:sp macro="" textlink="">
      <xdr:nvSpPr>
        <xdr:cNvPr id="3" name="TextBox 2">
          <a:extLst>
            <a:ext uri="{FF2B5EF4-FFF2-40B4-BE49-F238E27FC236}">
              <a16:creationId xmlns:a16="http://schemas.microsoft.com/office/drawing/2014/main" id="{68DE1316-C323-9C63-F1CD-3153F5291BE7}"/>
            </a:ext>
          </a:extLst>
        </xdr:cNvPr>
        <xdr:cNvSpPr txBox="1"/>
      </xdr:nvSpPr>
      <xdr:spPr>
        <a:xfrm>
          <a:off x="190500" y="3143250"/>
          <a:ext cx="4841875" cy="2317750"/>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u="none" strike="noStrike">
              <a:solidFill>
                <a:schemeClr val="dk1"/>
              </a:solidFill>
              <a:effectLst/>
              <a:latin typeface="+mn-lt"/>
              <a:ea typeface="+mn-ea"/>
              <a:cs typeface="+mn-cs"/>
            </a:rPr>
            <a:t>March 2024 | Methodology</a:t>
          </a:r>
        </a:p>
        <a:p>
          <a:pPr rtl="0" eaLnBrk="1" latinLnBrk="0" hangingPunct="1"/>
          <a:r>
            <a:rPr lang="en-US" sz="1100">
              <a:solidFill>
                <a:schemeClr val="dk1"/>
              </a:solidFill>
              <a:effectLst/>
              <a:latin typeface="+mn-lt"/>
              <a:ea typeface="+mn-ea"/>
              <a:cs typeface="+mn-cs"/>
            </a:rPr>
            <a:t>- The Sacramento County Commission on the Status of Women &amp; Girls partnered with </a:t>
          </a:r>
          <a:r>
            <a:rPr lang="en-US" sz="1100" b="0">
              <a:solidFill>
                <a:schemeClr val="dk1"/>
              </a:solidFill>
              <a:effectLst/>
              <a:latin typeface="+mn-lt"/>
              <a:ea typeface="+mn-ea"/>
              <a:cs typeface="+mn-cs"/>
            </a:rPr>
            <a:t>the Institute for Social Research (ISR) at Sacramento State to collect data on the wellbeing of women and girls in Sacramento County.</a:t>
          </a:r>
          <a:endParaRPr lang="en-US" sz="1100" b="0">
            <a:effectLst/>
          </a:endParaRPr>
        </a:p>
        <a:p>
          <a:pPr rtl="0" eaLnBrk="1" latinLnBrk="0" hangingPunct="1"/>
          <a:r>
            <a:rPr lang="en-US" sz="1100" b="0">
              <a:solidFill>
                <a:schemeClr val="dk1"/>
              </a:solidFill>
              <a:effectLst/>
              <a:latin typeface="+mn-lt"/>
              <a:ea typeface="+mn-ea"/>
              <a:cs typeface="+mn-cs"/>
            </a:rPr>
            <a:t>- ISR produced data tables on key indicators based on topics approved by the Commission, such as population trends, economic security, safety and crimes, civic and political representation, and more. </a:t>
          </a:r>
          <a:endParaRPr lang="en-US" b="0">
            <a:effectLst/>
          </a:endParaRPr>
        </a:p>
        <a:p>
          <a:pPr rtl="0" eaLnBrk="1" latinLnBrk="0" hangingPunct="1"/>
          <a:r>
            <a:rPr lang="en-US" sz="1100" b="0">
              <a:solidFill>
                <a:schemeClr val="dk1"/>
              </a:solidFill>
              <a:effectLst/>
              <a:latin typeface="+mn-lt"/>
              <a:ea typeface="+mn-ea"/>
              <a:cs typeface="+mn-cs"/>
            </a:rPr>
            <a:t>- All data is publicly available and collected from government or professional organizations including the US Census, the CA Departments of Justice and Education, and more.</a:t>
          </a:r>
          <a:endParaRPr lang="en-US" b="0">
            <a:effectLst/>
          </a:endParaRPr>
        </a:p>
        <a:p>
          <a:pPr rtl="0" eaLnBrk="1" latinLnBrk="0" hangingPunct="1"/>
          <a:r>
            <a:rPr lang="en-US" sz="1100" b="0">
              <a:solidFill>
                <a:schemeClr val="dk1"/>
              </a:solidFill>
              <a:effectLst/>
              <a:latin typeface="+mn-lt"/>
              <a:ea typeface="+mn-ea"/>
              <a:cs typeface="+mn-cs"/>
            </a:rPr>
            <a:t>- ISR collected the most recent annual dat</a:t>
          </a:r>
          <a:r>
            <a:rPr lang="en-US" sz="1100">
              <a:solidFill>
                <a:schemeClr val="dk1"/>
              </a:solidFill>
              <a:effectLst/>
              <a:latin typeface="+mn-lt"/>
              <a:ea typeface="+mn-ea"/>
              <a:cs typeface="+mn-cs"/>
            </a:rPr>
            <a:t>a available (2022) or trend data (2019-2022), when applicable.</a:t>
          </a:r>
          <a:endParaRPr lang="en-US">
            <a:effectLst/>
          </a:endParaRPr>
        </a:p>
        <a:p>
          <a:pPr algn="l"/>
          <a:endParaRPr lang="en-US" sz="1100" b="0" i="0" u="none" strike="noStrike">
            <a:solidFill>
              <a:schemeClr val="dk1"/>
            </a:solidFill>
            <a:effectLst/>
            <a:latin typeface="+mj-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35</xdr:row>
      <xdr:rowOff>0</xdr:rowOff>
    </xdr:from>
    <xdr:to>
      <xdr:col>7</xdr:col>
      <xdr:colOff>781050</xdr:colOff>
      <xdr:row>42</xdr:row>
      <xdr:rowOff>247650</xdr:rowOff>
    </xdr:to>
    <xdr:sp macro="" textlink="">
      <xdr:nvSpPr>
        <xdr:cNvPr id="6" name="TextBox 5">
          <a:extLst>
            <a:ext uri="{FF2B5EF4-FFF2-40B4-BE49-F238E27FC236}">
              <a16:creationId xmlns:a16="http://schemas.microsoft.com/office/drawing/2014/main" id="{4CA711BB-F44C-45CC-ADA7-3210D79EFE7E}"/>
            </a:ext>
          </a:extLst>
        </xdr:cNvPr>
        <xdr:cNvSpPr txBox="1"/>
      </xdr:nvSpPr>
      <xdr:spPr>
        <a:xfrm>
          <a:off x="5610225" y="6467475"/>
          <a:ext cx="2514600"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Almost 1</a:t>
          </a:r>
          <a:r>
            <a:rPr lang="en-US" sz="1100" b="0" i="0" u="none" strike="noStrike" baseline="0">
              <a:solidFill>
                <a:schemeClr val="dk1"/>
              </a:solidFill>
              <a:effectLst/>
              <a:latin typeface="+mj-lt"/>
              <a:ea typeface="+mn-ea"/>
              <a:cs typeface="+mn-cs"/>
            </a:rPr>
            <a:t> in 4 of all women and girls in Sacramento County are foreign-born. </a:t>
          </a:r>
        </a:p>
        <a:p>
          <a:endParaRPr lang="en-US" sz="1100" b="0" i="0" u="none" strike="noStrike" baseline="0">
            <a:solidFill>
              <a:schemeClr val="dk1"/>
            </a:solidFill>
            <a:effectLst/>
            <a:latin typeface="+mj-lt"/>
            <a:ea typeface="+mn-ea"/>
            <a:cs typeface="+mn-cs"/>
          </a:endParaRPr>
        </a:p>
        <a:p>
          <a:r>
            <a:rPr lang="en-US" sz="1100" b="0" i="0" u="none" strike="noStrike">
              <a:solidFill>
                <a:schemeClr val="dk1"/>
              </a:solidFill>
              <a:effectLst/>
              <a:latin typeface="+mj-lt"/>
              <a:ea typeface="+mn-ea"/>
              <a:cs typeface="+mn-cs"/>
            </a:rPr>
            <a:t>A higher percentage of women born outside the United States and living in Sacramento County are naturalized U.S. citizens compared to their male counterparts. </a:t>
          </a:r>
          <a:endParaRPr lang="en-US" sz="1100">
            <a:latin typeface="+mj-lt"/>
          </a:endParaRPr>
        </a:p>
      </xdr:txBody>
    </xdr:sp>
    <xdr:clientData/>
  </xdr:twoCellAnchor>
  <xdr:twoCellAnchor>
    <xdr:from>
      <xdr:col>4</xdr:col>
      <xdr:colOff>0</xdr:colOff>
      <xdr:row>50</xdr:row>
      <xdr:rowOff>0</xdr:rowOff>
    </xdr:from>
    <xdr:to>
      <xdr:col>6</xdr:col>
      <xdr:colOff>781050</xdr:colOff>
      <xdr:row>57</xdr:row>
      <xdr:rowOff>133350</xdr:rowOff>
    </xdr:to>
    <xdr:sp macro="" textlink="">
      <xdr:nvSpPr>
        <xdr:cNvPr id="7" name="TextBox 6">
          <a:extLst>
            <a:ext uri="{FF2B5EF4-FFF2-40B4-BE49-F238E27FC236}">
              <a16:creationId xmlns:a16="http://schemas.microsoft.com/office/drawing/2014/main" id="{A3C87668-8BC1-4693-8059-95B80B2C4F90}"/>
            </a:ext>
          </a:extLst>
        </xdr:cNvPr>
        <xdr:cNvSpPr txBox="1"/>
      </xdr:nvSpPr>
      <xdr:spPr>
        <a:xfrm>
          <a:off x="4743450" y="9372600"/>
          <a:ext cx="2514600" cy="182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One-in-five</a:t>
          </a:r>
          <a:r>
            <a:rPr lang="en-US" sz="1100" b="0" i="0" u="none" strike="noStrike" baseline="0">
              <a:solidFill>
                <a:schemeClr val="dk1"/>
              </a:solidFill>
              <a:effectLst/>
              <a:latin typeface="+mj-lt"/>
              <a:ea typeface="+mn-ea"/>
              <a:cs typeface="+mn-cs"/>
            </a:rPr>
            <a:t> (1</a:t>
          </a:r>
          <a:r>
            <a:rPr lang="en-US" sz="1100" b="0" i="0" u="none" strike="noStrike">
              <a:solidFill>
                <a:schemeClr val="dk1"/>
              </a:solidFill>
              <a:effectLst/>
              <a:latin typeface="+mj-lt"/>
              <a:ea typeface="+mn-ea"/>
              <a:cs typeface="+mn-cs"/>
            </a:rPr>
            <a:t>9%) of naturalized</a:t>
          </a:r>
          <a:r>
            <a:rPr lang="en-US" sz="1100" b="0" i="0" u="none" strike="noStrike" baseline="0">
              <a:solidFill>
                <a:schemeClr val="dk1"/>
              </a:solidFill>
              <a:effectLst/>
              <a:latin typeface="+mj-lt"/>
              <a:ea typeface="+mn-ea"/>
              <a:cs typeface="+mn-cs"/>
            </a:rPr>
            <a:t> and foreign-born</a:t>
          </a:r>
          <a:r>
            <a:rPr lang="en-US" sz="1100" b="0" i="0" u="none" strike="noStrike">
              <a:solidFill>
                <a:schemeClr val="dk1"/>
              </a:solidFill>
              <a:effectLst/>
              <a:latin typeface="+mj-lt"/>
              <a:ea typeface="+mn-ea"/>
              <a:cs typeface="+mn-cs"/>
            </a:rPr>
            <a:t> women in Sacramento</a:t>
          </a:r>
          <a:r>
            <a:rPr lang="en-US" sz="1100" b="0" i="0" u="none" strike="noStrike" baseline="0">
              <a:solidFill>
                <a:schemeClr val="dk1"/>
              </a:solidFill>
              <a:effectLst/>
              <a:latin typeface="+mj-lt"/>
              <a:ea typeface="+mn-ea"/>
              <a:cs typeface="+mn-cs"/>
            </a:rPr>
            <a:t> County </a:t>
          </a:r>
          <a:r>
            <a:rPr lang="en-US" sz="1100" b="0" i="0" u="none" strike="noStrike">
              <a:solidFill>
                <a:schemeClr val="dk1"/>
              </a:solidFill>
              <a:effectLst/>
              <a:latin typeface="+mj-lt"/>
              <a:ea typeface="+mn-ea"/>
              <a:cs typeface="+mn-cs"/>
            </a:rPr>
            <a:t>were born in Mexico.</a:t>
          </a:r>
        </a:p>
        <a:p>
          <a:endParaRPr lang="en-US" sz="1100" b="0" i="0" u="none" strike="noStrike">
            <a:solidFill>
              <a:schemeClr val="dk1"/>
            </a:solidFill>
            <a:effectLst/>
            <a:latin typeface="+mj-lt"/>
            <a:ea typeface="+mn-ea"/>
            <a:cs typeface="+mn-cs"/>
          </a:endParaRPr>
        </a:p>
        <a:p>
          <a:r>
            <a:rPr lang="en-US" sz="1100" b="0" i="0" u="none" strike="noStrike">
              <a:solidFill>
                <a:schemeClr val="dk1"/>
              </a:solidFill>
              <a:effectLst/>
              <a:latin typeface="+mj-lt"/>
              <a:ea typeface="+mn-ea"/>
              <a:cs typeface="+mn-cs"/>
            </a:rPr>
            <a:t>Aproximately</a:t>
          </a:r>
          <a:r>
            <a:rPr lang="en-US" sz="1100" b="0" i="0" u="none" strike="noStrike" baseline="0">
              <a:solidFill>
                <a:schemeClr val="dk1"/>
              </a:solidFill>
              <a:effectLst/>
              <a:latin typeface="+mj-lt"/>
              <a:ea typeface="+mn-ea"/>
              <a:cs typeface="+mn-cs"/>
            </a:rPr>
            <a:t> half of women (51%) in Sacramento County born outside the United States were born in Mexico, the Philippines, Vietnam, India, or Ukraine. </a:t>
          </a:r>
          <a:endParaRPr lang="en-US" sz="1100">
            <a:latin typeface="+mj-lt"/>
          </a:endParaRPr>
        </a:p>
      </xdr:txBody>
    </xdr:sp>
    <xdr:clientData/>
  </xdr:twoCellAnchor>
  <xdr:twoCellAnchor>
    <xdr:from>
      <xdr:col>6</xdr:col>
      <xdr:colOff>0</xdr:colOff>
      <xdr:row>99</xdr:row>
      <xdr:rowOff>3174</xdr:rowOff>
    </xdr:from>
    <xdr:to>
      <xdr:col>8</xdr:col>
      <xdr:colOff>781050</xdr:colOff>
      <xdr:row>106</xdr:row>
      <xdr:rowOff>107949</xdr:rowOff>
    </xdr:to>
    <xdr:sp macro="" textlink="">
      <xdr:nvSpPr>
        <xdr:cNvPr id="10" name="TextBox 9">
          <a:extLst>
            <a:ext uri="{FF2B5EF4-FFF2-40B4-BE49-F238E27FC236}">
              <a16:creationId xmlns:a16="http://schemas.microsoft.com/office/drawing/2014/main" id="{01A6CDAD-4C30-4436-897A-386D1A2479B0}"/>
            </a:ext>
          </a:extLst>
        </xdr:cNvPr>
        <xdr:cNvSpPr txBox="1"/>
      </xdr:nvSpPr>
      <xdr:spPr>
        <a:xfrm>
          <a:off x="6477000" y="18672174"/>
          <a:ext cx="251460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The</a:t>
          </a:r>
          <a:r>
            <a:rPr lang="en-US" sz="1100" b="0" i="0" u="none" strike="noStrike" baseline="0">
              <a:solidFill>
                <a:schemeClr val="dk1"/>
              </a:solidFill>
              <a:effectLst/>
              <a:latin typeface="+mj-lt"/>
              <a:ea typeface="+mn-ea"/>
              <a:cs typeface="+mn-cs"/>
            </a:rPr>
            <a:t> proportion </a:t>
          </a:r>
          <a:r>
            <a:rPr lang="en-US" sz="1100" b="0" i="0" u="none" strike="noStrike">
              <a:solidFill>
                <a:schemeClr val="dk1"/>
              </a:solidFill>
              <a:effectLst/>
              <a:latin typeface="+mj-lt"/>
              <a:ea typeface="+mn-ea"/>
              <a:cs typeface="+mn-cs"/>
            </a:rPr>
            <a:t>of women </a:t>
          </a:r>
          <a:r>
            <a:rPr lang="en-US" sz="1100" b="0" i="0">
              <a:solidFill>
                <a:schemeClr val="dk1"/>
              </a:solidFill>
              <a:effectLst/>
              <a:latin typeface="+mj-lt"/>
              <a:ea typeface="+mn-ea"/>
              <a:cs typeface="+mn-cs"/>
            </a:rPr>
            <a:t>in Sacramento County </a:t>
          </a:r>
          <a:r>
            <a:rPr lang="en-US" sz="1100" b="0" i="0" u="none" strike="noStrike">
              <a:solidFill>
                <a:schemeClr val="dk1"/>
              </a:solidFill>
              <a:effectLst/>
              <a:latin typeface="+mj-lt"/>
              <a:ea typeface="+mn-ea"/>
              <a:cs typeface="+mn-cs"/>
            </a:rPr>
            <a:t>aged sixty-five is projected to grow between now and 2030. </a:t>
          </a:r>
        </a:p>
        <a:p>
          <a:endParaRPr lang="en-US" sz="1100" b="0" i="0" u="none" strike="noStrike">
            <a:solidFill>
              <a:schemeClr val="dk1"/>
            </a:solidFill>
            <a:effectLst/>
            <a:latin typeface="+mj-lt"/>
            <a:ea typeface="+mn-ea"/>
            <a:cs typeface="+mn-cs"/>
          </a:endParaRPr>
        </a:p>
        <a:p>
          <a:r>
            <a:rPr lang="en-US" sz="1100" b="0" i="0" u="none" strike="noStrike">
              <a:solidFill>
                <a:schemeClr val="dk1"/>
              </a:solidFill>
              <a:effectLst/>
              <a:latin typeface="+mj-lt"/>
              <a:ea typeface="+mn-ea"/>
              <a:cs typeface="+mn-cs"/>
            </a:rPr>
            <a:t>The</a:t>
          </a:r>
          <a:r>
            <a:rPr lang="en-US" sz="1100" b="0" i="0" u="none" strike="noStrike" baseline="0">
              <a:solidFill>
                <a:schemeClr val="dk1"/>
              </a:solidFill>
              <a:effectLst/>
              <a:latin typeface="+mj-lt"/>
              <a:ea typeface="+mn-ea"/>
              <a:cs typeface="+mn-cs"/>
            </a:rPr>
            <a:t> proportion of women aged thirty-nine or below will decrease by 2030. </a:t>
          </a:r>
          <a:endParaRPr lang="en-US" sz="1100" b="0" i="0" u="none" strike="noStrike">
            <a:solidFill>
              <a:schemeClr val="dk1"/>
            </a:solidFill>
            <a:effectLst/>
            <a:latin typeface="+mj-lt"/>
            <a:ea typeface="+mn-ea"/>
            <a:cs typeface="+mn-cs"/>
          </a:endParaRPr>
        </a:p>
      </xdr:txBody>
    </xdr:sp>
    <xdr:clientData/>
  </xdr:twoCellAnchor>
  <xdr:twoCellAnchor>
    <xdr:from>
      <xdr:col>6</xdr:col>
      <xdr:colOff>0</xdr:colOff>
      <xdr:row>109</xdr:row>
      <xdr:rowOff>3174</xdr:rowOff>
    </xdr:from>
    <xdr:to>
      <xdr:col>8</xdr:col>
      <xdr:colOff>781050</xdr:colOff>
      <xdr:row>116</xdr:row>
      <xdr:rowOff>95250</xdr:rowOff>
    </xdr:to>
    <xdr:sp macro="" textlink="">
      <xdr:nvSpPr>
        <xdr:cNvPr id="11" name="TextBox 10">
          <a:extLst>
            <a:ext uri="{FF2B5EF4-FFF2-40B4-BE49-F238E27FC236}">
              <a16:creationId xmlns:a16="http://schemas.microsoft.com/office/drawing/2014/main" id="{6371B4FA-1E88-4A8E-B44D-D83594DFFB7B}"/>
            </a:ext>
          </a:extLst>
        </xdr:cNvPr>
        <xdr:cNvSpPr txBox="1"/>
      </xdr:nvSpPr>
      <xdr:spPr>
        <a:xfrm>
          <a:off x="6477000" y="20481924"/>
          <a:ext cx="2514600" cy="1539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The number of women aged sixty-five and above in Sacramento County will increase by 2030.</a:t>
          </a:r>
        </a:p>
        <a:p>
          <a:endParaRPr lang="en-US" sz="1100" b="0" i="0" u="none" strike="noStrike">
            <a:solidFill>
              <a:schemeClr val="dk1"/>
            </a:solidFill>
            <a:effectLst/>
            <a:latin typeface="+mj-lt"/>
            <a:ea typeface="+mn-ea"/>
            <a:cs typeface="+mn-cs"/>
          </a:endParaRPr>
        </a:p>
        <a:p>
          <a:r>
            <a:rPr lang="en-US" sz="1100" b="0" i="0" u="none" strike="noStrike">
              <a:solidFill>
                <a:schemeClr val="dk1"/>
              </a:solidFill>
              <a:effectLst/>
              <a:latin typeface="+mj-lt"/>
              <a:ea typeface="+mn-ea"/>
              <a:cs typeface="+mn-cs"/>
            </a:rPr>
            <a:t>The largest age cohort for Sacramento County women is the 40-64 age group (31%), followed by 20-39 age group (27%), then 19 and below (25%).</a:t>
          </a:r>
        </a:p>
      </xdr:txBody>
    </xdr:sp>
    <xdr:clientData/>
  </xdr:twoCellAnchor>
  <xdr:twoCellAnchor>
    <xdr:from>
      <xdr:col>0</xdr:col>
      <xdr:colOff>276224</xdr:colOff>
      <xdr:row>141</xdr:row>
      <xdr:rowOff>15875</xdr:rowOff>
    </xdr:from>
    <xdr:to>
      <xdr:col>5</xdr:col>
      <xdr:colOff>600074</xdr:colOff>
      <xdr:row>146</xdr:row>
      <xdr:rowOff>15875</xdr:rowOff>
    </xdr:to>
    <xdr:sp macro="" textlink="">
      <xdr:nvSpPr>
        <xdr:cNvPr id="12" name="TextBox 11">
          <a:extLst>
            <a:ext uri="{FF2B5EF4-FFF2-40B4-BE49-F238E27FC236}">
              <a16:creationId xmlns:a16="http://schemas.microsoft.com/office/drawing/2014/main" id="{BA05E50C-1DA4-4FF0-9AED-F82B340D64F9}"/>
            </a:ext>
          </a:extLst>
        </xdr:cNvPr>
        <xdr:cNvSpPr txBox="1"/>
      </xdr:nvSpPr>
      <xdr:spPr>
        <a:xfrm>
          <a:off x="276224" y="26146125"/>
          <a:ext cx="5943600" cy="873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j-lt"/>
              <a:ea typeface="+mn-ea"/>
              <a:cs typeface="+mn-cs"/>
            </a:rPr>
            <a:t>Almost one in three households in Sacramento County are headed by a single female.</a:t>
          </a:r>
          <a:endParaRPr lang="en-US" b="0">
            <a:effectLst/>
            <a:latin typeface="+mj-lt"/>
          </a:endParaRPr>
        </a:p>
        <a:p>
          <a:endParaRPr lang="en-US" sz="1100" b="0" i="0" u="none" strike="noStrike">
            <a:solidFill>
              <a:schemeClr val="dk1"/>
            </a:solidFill>
            <a:effectLst/>
            <a:latin typeface="+mj-lt"/>
            <a:ea typeface="+mn-ea"/>
            <a:cs typeface="+mn-cs"/>
          </a:endParaRPr>
        </a:p>
        <a:p>
          <a:r>
            <a:rPr lang="en-US" sz="1100" b="0" i="0" u="none" strike="noStrike">
              <a:solidFill>
                <a:schemeClr val="dk1"/>
              </a:solidFill>
              <a:effectLst/>
              <a:latin typeface="+mj-lt"/>
              <a:ea typeface="+mn-ea"/>
              <a:cs typeface="+mn-cs"/>
            </a:rPr>
            <a:t>Female householders living without a spouse are more likely than male householders without a spouse to be living with children under the age of 18 in Sacramento County (17% compared</a:t>
          </a:r>
          <a:r>
            <a:rPr lang="en-US" sz="1100" b="0" i="0" u="none" strike="noStrike" baseline="0">
              <a:solidFill>
                <a:schemeClr val="dk1"/>
              </a:solidFill>
              <a:effectLst/>
              <a:latin typeface="+mj-lt"/>
              <a:ea typeface="+mn-ea"/>
              <a:cs typeface="+mn-cs"/>
            </a:rPr>
            <a:t> to 9%). </a:t>
          </a:r>
          <a:endParaRPr lang="en-US" sz="1100" b="0" i="0" u="none" strike="noStrike">
            <a:solidFill>
              <a:schemeClr val="dk1"/>
            </a:solidFill>
            <a:effectLst/>
            <a:latin typeface="+mj-lt"/>
            <a:ea typeface="+mn-ea"/>
            <a:cs typeface="+mn-cs"/>
          </a:endParaRPr>
        </a:p>
      </xdr:txBody>
    </xdr:sp>
    <xdr:clientData/>
  </xdr:twoCellAnchor>
  <xdr:twoCellAnchor>
    <xdr:from>
      <xdr:col>0</xdr:col>
      <xdr:colOff>0</xdr:colOff>
      <xdr:row>12</xdr:row>
      <xdr:rowOff>0</xdr:rowOff>
    </xdr:from>
    <xdr:to>
      <xdr:col>5</xdr:col>
      <xdr:colOff>330200</xdr:colOff>
      <xdr:row>15</xdr:row>
      <xdr:rowOff>142875</xdr:rowOff>
    </xdr:to>
    <xdr:sp macro="" textlink="">
      <xdr:nvSpPr>
        <xdr:cNvPr id="2" name="TextBox 1">
          <a:extLst>
            <a:ext uri="{FF2B5EF4-FFF2-40B4-BE49-F238E27FC236}">
              <a16:creationId xmlns:a16="http://schemas.microsoft.com/office/drawing/2014/main" id="{2E8AFDED-9E89-4224-9F62-EC417A8630C9}"/>
            </a:ext>
          </a:extLst>
        </xdr:cNvPr>
        <xdr:cNvSpPr txBox="1"/>
      </xdr:nvSpPr>
      <xdr:spPr>
        <a:xfrm>
          <a:off x="0" y="2305050"/>
          <a:ext cx="5940425"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Approximately 51% of Sacramento County’s population is female, and over 800,000 women live in the county.</a:t>
          </a:r>
          <a:r>
            <a:rPr lang="en-US">
              <a:latin typeface="+mj-lt"/>
            </a:rPr>
            <a:t> </a:t>
          </a:r>
          <a:endParaRPr lang="en-US" sz="1100">
            <a:latin typeface="+mj-lt"/>
          </a:endParaRPr>
        </a:p>
      </xdr:txBody>
    </xdr:sp>
    <xdr:clientData/>
  </xdr:twoCellAnchor>
  <xdr:twoCellAnchor>
    <xdr:from>
      <xdr:col>7</xdr:col>
      <xdr:colOff>0</xdr:colOff>
      <xdr:row>18</xdr:row>
      <xdr:rowOff>0</xdr:rowOff>
    </xdr:from>
    <xdr:to>
      <xdr:col>9</xdr:col>
      <xdr:colOff>777875</xdr:colOff>
      <xdr:row>25</xdr:row>
      <xdr:rowOff>107950</xdr:rowOff>
    </xdr:to>
    <xdr:sp macro="" textlink="">
      <xdr:nvSpPr>
        <xdr:cNvPr id="4" name="TextBox 3">
          <a:extLst>
            <a:ext uri="{FF2B5EF4-FFF2-40B4-BE49-F238E27FC236}">
              <a16:creationId xmlns:a16="http://schemas.microsoft.com/office/drawing/2014/main" id="{C74E0E0A-1004-4F4B-8A1F-0878B017F35B}"/>
            </a:ext>
          </a:extLst>
        </xdr:cNvPr>
        <xdr:cNvSpPr txBox="1"/>
      </xdr:nvSpPr>
      <xdr:spPr>
        <a:xfrm>
          <a:off x="7343775" y="3390900"/>
          <a:ext cx="2511425" cy="137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More than</a:t>
          </a:r>
          <a:r>
            <a:rPr lang="en-US" sz="1100" b="0" i="0" u="none" strike="noStrike" baseline="0">
              <a:solidFill>
                <a:schemeClr val="dk1"/>
              </a:solidFill>
              <a:effectLst/>
              <a:latin typeface="+mj-lt"/>
              <a:ea typeface="+mn-ea"/>
              <a:cs typeface="+mn-cs"/>
            </a:rPr>
            <a:t> half of women (56%) in Sacramento County are non-white.</a:t>
          </a:r>
        </a:p>
        <a:p>
          <a:endParaRPr lang="en-US" sz="1100" b="0" i="0" u="none" strike="noStrike">
            <a:solidFill>
              <a:schemeClr val="dk1"/>
            </a:solidFill>
            <a:effectLst/>
            <a:latin typeface="+mj-lt"/>
            <a:ea typeface="+mn-ea"/>
            <a:cs typeface="+mn-cs"/>
          </a:endParaRPr>
        </a:p>
        <a:p>
          <a:r>
            <a:rPr lang="en-US" sz="1100" b="0" i="0" u="none" strike="noStrike">
              <a:solidFill>
                <a:schemeClr val="dk1"/>
              </a:solidFill>
              <a:effectLst/>
              <a:latin typeface="+mj-lt"/>
              <a:ea typeface="+mn-ea"/>
              <a:cs typeface="+mn-cs"/>
            </a:rPr>
            <a:t>A</a:t>
          </a:r>
          <a:r>
            <a:rPr lang="en-US" sz="1100" b="0" i="0" u="none" strike="noStrike" baseline="0">
              <a:solidFill>
                <a:schemeClr val="dk1"/>
              </a:solidFill>
              <a:effectLst/>
              <a:latin typeface="+mj-lt"/>
              <a:ea typeface="+mn-ea"/>
              <a:cs typeface="+mn-cs"/>
            </a:rPr>
            <a:t> quarter (24%) of women and girls identify as Hispanic. </a:t>
          </a:r>
          <a:endParaRPr lang="en-US" sz="1100">
            <a:latin typeface="+mj-lt"/>
          </a:endParaRPr>
        </a:p>
      </xdr:txBody>
    </xdr:sp>
    <xdr:clientData/>
  </xdr:twoCellAnchor>
  <xdr:twoCellAnchor>
    <xdr:from>
      <xdr:col>0</xdr:col>
      <xdr:colOff>0</xdr:colOff>
      <xdr:row>93</xdr:row>
      <xdr:rowOff>0</xdr:rowOff>
    </xdr:from>
    <xdr:to>
      <xdr:col>5</xdr:col>
      <xdr:colOff>333375</xdr:colOff>
      <xdr:row>96</xdr:row>
      <xdr:rowOff>142875</xdr:rowOff>
    </xdr:to>
    <xdr:sp macro="" textlink="">
      <xdr:nvSpPr>
        <xdr:cNvPr id="9" name="TextBox 8">
          <a:extLst>
            <a:ext uri="{FF2B5EF4-FFF2-40B4-BE49-F238E27FC236}">
              <a16:creationId xmlns:a16="http://schemas.microsoft.com/office/drawing/2014/main" id="{B0399697-6005-4998-874F-15C8D71FF3C7}"/>
            </a:ext>
          </a:extLst>
        </xdr:cNvPr>
        <xdr:cNvSpPr txBox="1"/>
      </xdr:nvSpPr>
      <xdr:spPr>
        <a:xfrm>
          <a:off x="0" y="17583150"/>
          <a:ext cx="59436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The largest age cohort for Sacramento County women represents the 40 – 64 age group (31%), followed by 20-39 age group (30%), then 19 and below (26%).</a:t>
          </a:r>
          <a:endParaRPr lang="en-US" sz="1100">
            <a:latin typeface="+mj-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1066799</xdr:colOff>
      <xdr:row>20</xdr:row>
      <xdr:rowOff>28575</xdr:rowOff>
    </xdr:from>
    <xdr:to>
      <xdr:col>7</xdr:col>
      <xdr:colOff>352424</xdr:colOff>
      <xdr:row>26</xdr:row>
      <xdr:rowOff>123825</xdr:rowOff>
    </xdr:to>
    <xdr:sp macro="" textlink="">
      <xdr:nvSpPr>
        <xdr:cNvPr id="4" name="TextBox 3">
          <a:extLst>
            <a:ext uri="{FF2B5EF4-FFF2-40B4-BE49-F238E27FC236}">
              <a16:creationId xmlns:a16="http://schemas.microsoft.com/office/drawing/2014/main" id="{150B8A7C-295F-444B-9A64-1BDA86813D5B}"/>
            </a:ext>
          </a:extLst>
        </xdr:cNvPr>
        <xdr:cNvSpPr txBox="1"/>
      </xdr:nvSpPr>
      <xdr:spPr>
        <a:xfrm>
          <a:off x="6381749" y="3971925"/>
          <a:ext cx="251460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There is a</a:t>
          </a:r>
          <a:r>
            <a:rPr lang="en-US" sz="1100" b="0" i="0" u="none" strike="noStrike" baseline="0">
              <a:solidFill>
                <a:schemeClr val="dk1"/>
              </a:solidFill>
              <a:effectLst/>
              <a:latin typeface="+mj-lt"/>
              <a:ea typeface="+mn-ea"/>
              <a:cs typeface="+mn-cs"/>
            </a:rPr>
            <a:t> consisent gender gap between the average earnings of men and women in Sacramento County from age twenty through the lifespan. </a:t>
          </a:r>
        </a:p>
        <a:p>
          <a:endParaRPr lang="en-US" sz="1100" b="0" i="0" u="none" strike="noStrike" baseline="0">
            <a:solidFill>
              <a:schemeClr val="dk1"/>
            </a:solidFill>
            <a:effectLst/>
            <a:latin typeface="+mj-lt"/>
            <a:ea typeface="+mn-ea"/>
            <a:cs typeface="+mn-cs"/>
          </a:endParaRPr>
        </a:p>
        <a:p>
          <a:r>
            <a:rPr lang="en-US" sz="1100" b="0" i="0" u="none" strike="noStrike" baseline="0">
              <a:solidFill>
                <a:schemeClr val="dk1"/>
              </a:solidFill>
              <a:effectLst/>
              <a:latin typeface="+mj-lt"/>
              <a:ea typeface="+mn-ea"/>
              <a:cs typeface="+mn-cs"/>
            </a:rPr>
            <a:t>The gender wage gap between men and women of all ages is $13,517. </a:t>
          </a:r>
          <a:endParaRPr lang="en-US" sz="1100" b="0" i="0" u="none" strike="noStrike">
            <a:solidFill>
              <a:schemeClr val="dk1"/>
            </a:solidFill>
            <a:effectLst/>
            <a:latin typeface="+mj-lt"/>
            <a:ea typeface="+mn-ea"/>
            <a:cs typeface="+mn-cs"/>
          </a:endParaRPr>
        </a:p>
      </xdr:txBody>
    </xdr:sp>
    <xdr:clientData/>
  </xdr:twoCellAnchor>
  <xdr:twoCellAnchor>
    <xdr:from>
      <xdr:col>3</xdr:col>
      <xdr:colOff>0</xdr:colOff>
      <xdr:row>39</xdr:row>
      <xdr:rowOff>3173</xdr:rowOff>
    </xdr:from>
    <xdr:to>
      <xdr:col>5</xdr:col>
      <xdr:colOff>361950</xdr:colOff>
      <xdr:row>44</xdr:row>
      <xdr:rowOff>98423</xdr:rowOff>
    </xdr:to>
    <xdr:sp macro="" textlink="">
      <xdr:nvSpPr>
        <xdr:cNvPr id="6" name="TextBox 5">
          <a:extLst>
            <a:ext uri="{FF2B5EF4-FFF2-40B4-BE49-F238E27FC236}">
              <a16:creationId xmlns:a16="http://schemas.microsoft.com/office/drawing/2014/main" id="{05B40540-B895-488F-96B4-E9C6EA3A96EB}"/>
            </a:ext>
          </a:extLst>
        </xdr:cNvPr>
        <xdr:cNvSpPr txBox="1"/>
      </xdr:nvSpPr>
      <xdr:spPr>
        <a:xfrm>
          <a:off x="4238625" y="7966073"/>
          <a:ext cx="251460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Women in the Sacramento Metropolitan Area make 87% of the income their male counterparts make.</a:t>
          </a:r>
        </a:p>
        <a:p>
          <a:endParaRPr lang="en-US" sz="1100" b="0" i="0" u="none" strike="noStrike">
            <a:solidFill>
              <a:schemeClr val="dk1"/>
            </a:solidFill>
            <a:effectLst/>
            <a:latin typeface="+mj-lt"/>
            <a:ea typeface="+mn-ea"/>
            <a:cs typeface="+mn-cs"/>
          </a:endParaRPr>
        </a:p>
        <a:p>
          <a:r>
            <a:rPr lang="en-US" sz="1100" b="0">
              <a:solidFill>
                <a:schemeClr val="dk1"/>
              </a:solidFill>
              <a:effectLst/>
              <a:latin typeface="+mj-lt"/>
              <a:ea typeface="+mn-ea"/>
              <a:cs typeface="+mn-cs"/>
            </a:rPr>
            <a:t>Sacramento Metro Area is ranked 26</a:t>
          </a:r>
          <a:r>
            <a:rPr lang="en-US" sz="1100" b="0" baseline="30000">
              <a:solidFill>
                <a:schemeClr val="dk1"/>
              </a:solidFill>
              <a:effectLst/>
              <a:latin typeface="+mj-lt"/>
              <a:ea typeface="+mn-ea"/>
              <a:cs typeface="+mn-cs"/>
            </a:rPr>
            <a:t>th</a:t>
          </a:r>
          <a:r>
            <a:rPr lang="en-US" sz="1100" b="0">
              <a:solidFill>
                <a:schemeClr val="dk1"/>
              </a:solidFill>
              <a:effectLst/>
              <a:latin typeface="+mj-lt"/>
              <a:ea typeface="+mn-ea"/>
              <a:cs typeface="+mn-cs"/>
            </a:rPr>
            <a:t> nationally for wage equity between men and women. (Pew</a:t>
          </a:r>
          <a:r>
            <a:rPr lang="en-US" sz="1100" b="0" baseline="0">
              <a:solidFill>
                <a:schemeClr val="dk1"/>
              </a:solidFill>
              <a:effectLst/>
              <a:latin typeface="+mj-lt"/>
              <a:ea typeface="+mn-ea"/>
              <a:cs typeface="+mn-cs"/>
            </a:rPr>
            <a:t> Research) </a:t>
          </a:r>
          <a:endParaRPr lang="en-US" sz="1100" b="0" i="0" u="none" strike="noStrike">
            <a:solidFill>
              <a:schemeClr val="dk1"/>
            </a:solidFill>
            <a:effectLst/>
            <a:latin typeface="+mj-lt"/>
            <a:ea typeface="+mn-ea"/>
            <a:cs typeface="+mn-cs"/>
          </a:endParaRPr>
        </a:p>
      </xdr:txBody>
    </xdr:sp>
    <xdr:clientData/>
  </xdr:twoCellAnchor>
  <xdr:twoCellAnchor>
    <xdr:from>
      <xdr:col>0</xdr:col>
      <xdr:colOff>0</xdr:colOff>
      <xdr:row>70</xdr:row>
      <xdr:rowOff>3173</xdr:rowOff>
    </xdr:from>
    <xdr:to>
      <xdr:col>7</xdr:col>
      <xdr:colOff>19050</xdr:colOff>
      <xdr:row>76</xdr:row>
      <xdr:rowOff>60323</xdr:rowOff>
    </xdr:to>
    <xdr:sp macro="" textlink="">
      <xdr:nvSpPr>
        <xdr:cNvPr id="7" name="TextBox 6">
          <a:extLst>
            <a:ext uri="{FF2B5EF4-FFF2-40B4-BE49-F238E27FC236}">
              <a16:creationId xmlns:a16="http://schemas.microsoft.com/office/drawing/2014/main" id="{8F4402ED-F342-4DEC-B338-32C2091545AB}"/>
            </a:ext>
          </a:extLst>
        </xdr:cNvPr>
        <xdr:cNvSpPr txBox="1"/>
      </xdr:nvSpPr>
      <xdr:spPr>
        <a:xfrm>
          <a:off x="0" y="16500473"/>
          <a:ext cx="6457950" cy="1200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The percentage</a:t>
          </a:r>
          <a:r>
            <a:rPr lang="en-US" sz="1100" b="0" i="0" u="none" strike="noStrike" baseline="0">
              <a:solidFill>
                <a:schemeClr val="dk1"/>
              </a:solidFill>
              <a:effectLst/>
              <a:latin typeface="+mj-lt"/>
              <a:ea typeface="+mn-ea"/>
              <a:cs typeface="+mn-cs"/>
            </a:rPr>
            <a:t> of female householders without spouses receiving SNAP assistance remained the same between 2021-2022, while the percentage male householders without spouses receiving SNAP assistance declined. </a:t>
          </a:r>
        </a:p>
        <a:p>
          <a:endParaRPr lang="en-US" sz="1100" b="0" i="0" u="none" strike="noStrike" baseline="0">
            <a:solidFill>
              <a:schemeClr val="dk1"/>
            </a:solidFill>
            <a:effectLst/>
            <a:latin typeface="+mj-lt"/>
            <a:ea typeface="+mn-ea"/>
            <a:cs typeface="+mn-cs"/>
          </a:endParaRPr>
        </a:p>
        <a:p>
          <a:r>
            <a:rPr lang="en-US" sz="1100" b="0" i="0" u="none" strike="noStrike" baseline="0">
              <a:solidFill>
                <a:schemeClr val="dk1"/>
              </a:solidFill>
              <a:effectLst/>
              <a:latin typeface="+mj-lt"/>
              <a:ea typeface="+mn-ea"/>
              <a:cs typeface="+mn-cs"/>
            </a:rPr>
            <a:t>Women living alone in family households without a spouse are more likely than their male counterparts or other households to receive SNAP assistance in Sacramento County.</a:t>
          </a:r>
          <a:endParaRPr lang="en-US" sz="1100" b="0" i="0" u="none" strike="noStrike">
            <a:solidFill>
              <a:schemeClr val="dk1"/>
            </a:solidFill>
            <a:effectLst/>
            <a:latin typeface="+mj-lt"/>
            <a:ea typeface="+mn-ea"/>
            <a:cs typeface="+mn-cs"/>
          </a:endParaRPr>
        </a:p>
      </xdr:txBody>
    </xdr:sp>
    <xdr:clientData/>
  </xdr:twoCellAnchor>
  <xdr:twoCellAnchor>
    <xdr:from>
      <xdr:col>0</xdr:col>
      <xdr:colOff>0</xdr:colOff>
      <xdr:row>89</xdr:row>
      <xdr:rowOff>6349</xdr:rowOff>
    </xdr:from>
    <xdr:to>
      <xdr:col>4</xdr:col>
      <xdr:colOff>400050</xdr:colOff>
      <xdr:row>97</xdr:row>
      <xdr:rowOff>9524</xdr:rowOff>
    </xdr:to>
    <xdr:sp macro="" textlink="">
      <xdr:nvSpPr>
        <xdr:cNvPr id="8" name="TextBox 7">
          <a:extLst>
            <a:ext uri="{FF2B5EF4-FFF2-40B4-BE49-F238E27FC236}">
              <a16:creationId xmlns:a16="http://schemas.microsoft.com/office/drawing/2014/main" id="{A39D01F6-A940-49B1-A865-D2E8D83FB072}"/>
            </a:ext>
          </a:extLst>
        </xdr:cNvPr>
        <xdr:cNvSpPr txBox="1"/>
      </xdr:nvSpPr>
      <xdr:spPr>
        <a:xfrm>
          <a:off x="0" y="17237074"/>
          <a:ext cx="5715000" cy="145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j-lt"/>
              <a:ea typeface="+mn-ea"/>
              <a:cs typeface="+mn-cs"/>
            </a:rPr>
            <a:t>The percentage</a:t>
          </a:r>
          <a:r>
            <a:rPr lang="en-US" sz="1100" b="0" i="0" baseline="0">
              <a:solidFill>
                <a:schemeClr val="dk1"/>
              </a:solidFill>
              <a:effectLst/>
              <a:latin typeface="+mj-lt"/>
              <a:ea typeface="+mn-ea"/>
              <a:cs typeface="+mn-cs"/>
            </a:rPr>
            <a:t> of single female householders with children and receiving SNAP assistance remained the same between 2021-2022, while the percentage single male householders with children receiving SNAP assistance declined. </a:t>
          </a:r>
          <a:endParaRPr lang="en-US">
            <a:effectLst/>
            <a:latin typeface="+mj-lt"/>
          </a:endParaRPr>
        </a:p>
        <a:p>
          <a:endParaRPr lang="en-US" sz="1100" b="0" i="0" u="none" strike="noStrike">
            <a:solidFill>
              <a:schemeClr val="dk1"/>
            </a:solidFill>
            <a:effectLst/>
            <a:latin typeface="+mj-lt"/>
            <a:ea typeface="+mn-ea"/>
            <a:cs typeface="+mn-cs"/>
          </a:endParaRPr>
        </a:p>
        <a:p>
          <a:r>
            <a:rPr lang="en-US" sz="1100" b="0" i="0" u="none" strike="noStrike">
              <a:solidFill>
                <a:schemeClr val="dk1"/>
              </a:solidFill>
              <a:effectLst/>
              <a:latin typeface="+mj-lt"/>
              <a:ea typeface="+mn-ea"/>
              <a:cs typeface="+mn-cs"/>
            </a:rPr>
            <a:t>Nearly 40% of women living alone in family households with a child under the age of eighteen receive SNAP assistance compared to about only 18% of men living alone in family households with a child in Sacramento County.</a:t>
          </a:r>
        </a:p>
      </xdr:txBody>
    </xdr:sp>
    <xdr:clientData/>
  </xdr:twoCellAnchor>
  <xdr:twoCellAnchor>
    <xdr:from>
      <xdr:col>3</xdr:col>
      <xdr:colOff>1066799</xdr:colOff>
      <xdr:row>145</xdr:row>
      <xdr:rowOff>47624</xdr:rowOff>
    </xdr:from>
    <xdr:to>
      <xdr:col>6</xdr:col>
      <xdr:colOff>352424</xdr:colOff>
      <xdr:row>152</xdr:row>
      <xdr:rowOff>228599</xdr:rowOff>
    </xdr:to>
    <xdr:sp macro="" textlink="">
      <xdr:nvSpPr>
        <xdr:cNvPr id="10" name="TextBox 9">
          <a:extLst>
            <a:ext uri="{FF2B5EF4-FFF2-40B4-BE49-F238E27FC236}">
              <a16:creationId xmlns:a16="http://schemas.microsoft.com/office/drawing/2014/main" id="{C4574CD0-0A71-4BB9-88D8-9F3A3F6EE937}"/>
            </a:ext>
          </a:extLst>
        </xdr:cNvPr>
        <xdr:cNvSpPr txBox="1"/>
      </xdr:nvSpPr>
      <xdr:spPr>
        <a:xfrm>
          <a:off x="5305424" y="27517724"/>
          <a:ext cx="2514600" cy="182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Women in Saramento</a:t>
          </a:r>
          <a:r>
            <a:rPr lang="en-US" sz="1100" b="0" i="0" u="none" strike="noStrike" baseline="0">
              <a:solidFill>
                <a:schemeClr val="dk1"/>
              </a:solidFill>
              <a:effectLst/>
              <a:latin typeface="+mj-lt"/>
              <a:ea typeface="+mn-ea"/>
              <a:cs typeface="+mn-cs"/>
            </a:rPr>
            <a:t> County </a:t>
          </a:r>
          <a:r>
            <a:rPr lang="en-US" sz="1100" b="0" i="0" u="none" strike="noStrike">
              <a:solidFill>
                <a:schemeClr val="dk1"/>
              </a:solidFill>
              <a:effectLst/>
              <a:latin typeface="+mj-lt"/>
              <a:ea typeface="+mn-ea"/>
              <a:cs typeface="+mn-cs"/>
            </a:rPr>
            <a:t>are mos</a:t>
          </a:r>
          <a:r>
            <a:rPr lang="en-US" sz="1100" b="0" i="0" u="none" strike="noStrike" baseline="0">
              <a:solidFill>
                <a:schemeClr val="dk1"/>
              </a:solidFill>
              <a:effectLst/>
              <a:latin typeface="+mj-lt"/>
              <a:ea typeface="+mn-ea"/>
              <a:cs typeface="+mn-cs"/>
            </a:rPr>
            <a:t>t over-represented in the social assistance, health care, and educational services fields. </a:t>
          </a:r>
        </a:p>
        <a:p>
          <a:endParaRPr lang="en-US" sz="1100" b="0" i="0" u="none" strike="noStrike" baseline="0">
            <a:solidFill>
              <a:schemeClr val="dk1"/>
            </a:solidFill>
            <a:effectLst/>
            <a:latin typeface="+mj-lt"/>
            <a:ea typeface="+mn-ea"/>
            <a:cs typeface="+mn-cs"/>
          </a:endParaRPr>
        </a:p>
        <a:p>
          <a:r>
            <a:rPr lang="en-US" sz="1100" b="0" i="0" u="none" strike="noStrike" baseline="0">
              <a:solidFill>
                <a:schemeClr val="dk1"/>
              </a:solidFill>
              <a:effectLst/>
              <a:latin typeface="+mj-lt"/>
              <a:ea typeface="+mn-ea"/>
              <a:cs typeface="+mn-cs"/>
            </a:rPr>
            <a:t>Women in Sacramento County are most under-represented in the extraction, construction, wholesale trade, and transportation and warehousing industries. </a:t>
          </a:r>
          <a:endParaRPr lang="en-US" sz="1100" b="0" i="0" u="none" strike="noStrike">
            <a:solidFill>
              <a:schemeClr val="dk1"/>
            </a:solidFill>
            <a:effectLst/>
            <a:latin typeface="+mj-lt"/>
            <a:ea typeface="+mn-ea"/>
            <a:cs typeface="+mn-cs"/>
          </a:endParaRPr>
        </a:p>
      </xdr:txBody>
    </xdr:sp>
    <xdr:clientData/>
  </xdr:twoCellAnchor>
  <xdr:twoCellAnchor>
    <xdr:from>
      <xdr:col>3</xdr:col>
      <xdr:colOff>0</xdr:colOff>
      <xdr:row>167</xdr:row>
      <xdr:rowOff>180974</xdr:rowOff>
    </xdr:from>
    <xdr:to>
      <xdr:col>5</xdr:col>
      <xdr:colOff>361950</xdr:colOff>
      <xdr:row>175</xdr:row>
      <xdr:rowOff>180974</xdr:rowOff>
    </xdr:to>
    <xdr:sp macro="" textlink="">
      <xdr:nvSpPr>
        <xdr:cNvPr id="11" name="TextBox 10">
          <a:extLst>
            <a:ext uri="{FF2B5EF4-FFF2-40B4-BE49-F238E27FC236}">
              <a16:creationId xmlns:a16="http://schemas.microsoft.com/office/drawing/2014/main" id="{4829D1A0-978A-4958-A7B8-053787D289F4}"/>
            </a:ext>
          </a:extLst>
        </xdr:cNvPr>
        <xdr:cNvSpPr txBox="1"/>
      </xdr:nvSpPr>
      <xdr:spPr>
        <a:xfrm>
          <a:off x="4238625" y="32585024"/>
          <a:ext cx="2514600" cy="182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Women</a:t>
          </a:r>
          <a:r>
            <a:rPr lang="en-US" sz="1100" b="0" i="0" u="none" strike="noStrike" baseline="0">
              <a:solidFill>
                <a:schemeClr val="dk1"/>
              </a:solidFill>
              <a:effectLst/>
              <a:latin typeface="+mj-lt"/>
              <a:ea typeface="+mn-ea"/>
              <a:cs typeface="+mn-cs"/>
            </a:rPr>
            <a:t> in Sacramento County are most likely to work in health care; retail; professional, scientific, and technical services; public administration; and education. </a:t>
          </a:r>
        </a:p>
        <a:p>
          <a:endParaRPr lang="en-US">
            <a:latin typeface="+mj-lt"/>
          </a:endParaRPr>
        </a:p>
        <a:p>
          <a:r>
            <a:rPr lang="en-US">
              <a:latin typeface="+mj-lt"/>
            </a:rPr>
            <a:t>Health care &amp; retail sectors together employ over 1 in 4 women in Sacramento County. </a:t>
          </a:r>
        </a:p>
      </xdr:txBody>
    </xdr:sp>
    <xdr:clientData/>
  </xdr:twoCellAnchor>
  <xdr:twoCellAnchor>
    <xdr:from>
      <xdr:col>7</xdr:col>
      <xdr:colOff>0</xdr:colOff>
      <xdr:row>116</xdr:row>
      <xdr:rowOff>0</xdr:rowOff>
    </xdr:from>
    <xdr:to>
      <xdr:col>9</xdr:col>
      <xdr:colOff>361950</xdr:colOff>
      <xdr:row>124</xdr:row>
      <xdr:rowOff>152400</xdr:rowOff>
    </xdr:to>
    <xdr:sp macro="" textlink="">
      <xdr:nvSpPr>
        <xdr:cNvPr id="12" name="TextBox 11">
          <a:extLst>
            <a:ext uri="{FF2B5EF4-FFF2-40B4-BE49-F238E27FC236}">
              <a16:creationId xmlns:a16="http://schemas.microsoft.com/office/drawing/2014/main" id="{54538EA1-FFC3-43B1-BA45-AD5C50DE1BB6}"/>
            </a:ext>
          </a:extLst>
        </xdr:cNvPr>
        <xdr:cNvSpPr txBox="1"/>
      </xdr:nvSpPr>
      <xdr:spPr>
        <a:xfrm>
          <a:off x="8543925" y="21459825"/>
          <a:ext cx="2514600" cy="182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Women in Saramento</a:t>
          </a:r>
          <a:r>
            <a:rPr lang="en-US" sz="1100" b="0" i="0" u="none" strike="noStrike" baseline="0">
              <a:solidFill>
                <a:schemeClr val="dk1"/>
              </a:solidFill>
              <a:effectLst/>
              <a:latin typeface="+mj-lt"/>
              <a:ea typeface="+mn-ea"/>
              <a:cs typeface="+mn-cs"/>
            </a:rPr>
            <a:t> County </a:t>
          </a:r>
          <a:r>
            <a:rPr lang="en-US" sz="1100" b="0" i="0" u="none" strike="noStrike">
              <a:solidFill>
                <a:schemeClr val="dk1"/>
              </a:solidFill>
              <a:effectLst/>
              <a:latin typeface="+mj-lt"/>
              <a:ea typeface="+mn-ea"/>
              <a:cs typeface="+mn-cs"/>
            </a:rPr>
            <a:t>are mos</a:t>
          </a:r>
          <a:r>
            <a:rPr lang="en-US" sz="1100" b="0" i="0" u="none" strike="noStrike" baseline="0">
              <a:solidFill>
                <a:schemeClr val="dk1"/>
              </a:solidFill>
              <a:effectLst/>
              <a:latin typeface="+mj-lt"/>
              <a:ea typeface="+mn-ea"/>
              <a:cs typeface="+mn-cs"/>
            </a:rPr>
            <a:t>t over-represented in the social assistance, health care, and educational services fields. </a:t>
          </a:r>
        </a:p>
        <a:p>
          <a:endParaRPr lang="en-US" sz="1100" b="0" i="0" u="none" strike="noStrike" baseline="0">
            <a:solidFill>
              <a:schemeClr val="dk1"/>
            </a:solidFill>
            <a:effectLst/>
            <a:latin typeface="+mj-lt"/>
            <a:ea typeface="+mn-ea"/>
            <a:cs typeface="+mn-cs"/>
          </a:endParaRPr>
        </a:p>
        <a:p>
          <a:r>
            <a:rPr lang="en-US" sz="1100" b="0" i="0" u="none" strike="noStrike" baseline="0">
              <a:solidFill>
                <a:schemeClr val="dk1"/>
              </a:solidFill>
              <a:effectLst/>
              <a:latin typeface="+mj-lt"/>
              <a:ea typeface="+mn-ea"/>
              <a:cs typeface="+mn-cs"/>
            </a:rPr>
            <a:t>Women in Sacramento County are most under-reppresented in the extraction, construction, wholesale trade, and transportation and warehousing industries. </a:t>
          </a:r>
          <a:endParaRPr lang="en-US" sz="1100" b="0" i="0" u="none" strike="noStrike">
            <a:solidFill>
              <a:schemeClr val="dk1"/>
            </a:solidFill>
            <a:effectLst/>
            <a:latin typeface="+mj-lt"/>
            <a:ea typeface="+mn-ea"/>
            <a:cs typeface="+mn-cs"/>
          </a:endParaRPr>
        </a:p>
      </xdr:txBody>
    </xdr:sp>
    <xdr:clientData/>
  </xdr:twoCellAnchor>
  <xdr:twoCellAnchor>
    <xdr:from>
      <xdr:col>5</xdr:col>
      <xdr:colOff>0</xdr:colOff>
      <xdr:row>191</xdr:row>
      <xdr:rowOff>0</xdr:rowOff>
    </xdr:from>
    <xdr:to>
      <xdr:col>7</xdr:col>
      <xdr:colOff>361950</xdr:colOff>
      <xdr:row>200</xdr:row>
      <xdr:rowOff>6350</xdr:rowOff>
    </xdr:to>
    <xdr:sp macro="" textlink="">
      <xdr:nvSpPr>
        <xdr:cNvPr id="13" name="TextBox 12">
          <a:extLst>
            <a:ext uri="{FF2B5EF4-FFF2-40B4-BE49-F238E27FC236}">
              <a16:creationId xmlns:a16="http://schemas.microsoft.com/office/drawing/2014/main" id="{870F4FE3-7FE2-4BE4-829B-5693F1681FF1}"/>
            </a:ext>
          </a:extLst>
        </xdr:cNvPr>
        <xdr:cNvSpPr txBox="1"/>
      </xdr:nvSpPr>
      <xdr:spPr>
        <a:xfrm>
          <a:off x="6391275" y="37509450"/>
          <a:ext cx="2514600" cy="1825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chemeClr val="dk1"/>
              </a:solidFill>
              <a:effectLst/>
              <a:latin typeface="+mj-lt"/>
              <a:ea typeface="+mn-ea"/>
              <a:cs typeface="+mn-cs"/>
            </a:rPr>
            <a:t>On average, women earn $16,869 less than men in the county across the top ten sectors of employment.</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j-lt"/>
              <a:ea typeface="+mn-ea"/>
              <a:cs typeface="+mn-cs"/>
            </a:rPr>
            <a:t>Across</a:t>
          </a:r>
          <a:r>
            <a:rPr lang="en-US" sz="1100" b="0" i="0" u="none" strike="noStrike" baseline="0">
              <a:solidFill>
                <a:schemeClr val="dk1"/>
              </a:solidFill>
              <a:effectLst/>
              <a:latin typeface="+mj-lt"/>
              <a:ea typeface="+mn-ea"/>
              <a:cs typeface="+mn-cs"/>
            </a:rPr>
            <a:t> almost all industries, women in Sacramento County, on average, earn less than men working in the same sector. This is true even for industries in which women make up a majority of the workforce, such as social assistance. </a:t>
          </a:r>
          <a:endParaRPr lang="en-US" sz="1100" b="0" i="0" u="none" strike="noStrike">
            <a:solidFill>
              <a:schemeClr val="dk1"/>
            </a:solidFill>
            <a:effectLst/>
            <a:latin typeface="+mj-lt"/>
            <a:ea typeface="+mn-ea"/>
            <a:cs typeface="+mn-cs"/>
          </a:endParaRPr>
        </a:p>
      </xdr:txBody>
    </xdr:sp>
    <xdr:clientData/>
  </xdr:twoCellAnchor>
  <xdr:twoCellAnchor>
    <xdr:from>
      <xdr:col>0</xdr:col>
      <xdr:colOff>149224</xdr:colOff>
      <xdr:row>246</xdr:row>
      <xdr:rowOff>152400</xdr:rowOff>
    </xdr:from>
    <xdr:to>
      <xdr:col>8</xdr:col>
      <xdr:colOff>66674</xdr:colOff>
      <xdr:row>250</xdr:row>
      <xdr:rowOff>66676</xdr:rowOff>
    </xdr:to>
    <xdr:sp macro="" textlink="">
      <xdr:nvSpPr>
        <xdr:cNvPr id="2" name="TextBox 1">
          <a:extLst>
            <a:ext uri="{FF2B5EF4-FFF2-40B4-BE49-F238E27FC236}">
              <a16:creationId xmlns:a16="http://schemas.microsoft.com/office/drawing/2014/main" id="{B7745C76-4275-4E60-A7BD-CE139605FA6B}"/>
            </a:ext>
          </a:extLst>
        </xdr:cNvPr>
        <xdr:cNvSpPr txBox="1"/>
      </xdr:nvSpPr>
      <xdr:spPr>
        <a:xfrm>
          <a:off x="149224" y="51768375"/>
          <a:ext cx="7375525" cy="638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i="0" baseline="0">
              <a:solidFill>
                <a:schemeClr val="dk1"/>
              </a:solidFill>
              <a:effectLst/>
              <a:latin typeface="+mj-lt"/>
              <a:ea typeface="+mn-ea"/>
              <a:cs typeface="+mn-cs"/>
            </a:rPr>
            <a:t>43% of women experiencing homelessness were unsheltered. </a:t>
          </a:r>
          <a:endParaRPr lang="en-US">
            <a:effectLst/>
            <a:latin typeface="+mj-lt"/>
          </a:endParaRPr>
        </a:p>
      </xdr:txBody>
    </xdr:sp>
    <xdr:clientData/>
  </xdr:twoCellAnchor>
  <xdr:twoCellAnchor>
    <xdr:from>
      <xdr:col>5</xdr:col>
      <xdr:colOff>657225</xdr:colOff>
      <xdr:row>254</xdr:row>
      <xdr:rowOff>98424</xdr:rowOff>
    </xdr:from>
    <xdr:to>
      <xdr:col>8</xdr:col>
      <xdr:colOff>266700</xdr:colOff>
      <xdr:row>262</xdr:row>
      <xdr:rowOff>19049</xdr:rowOff>
    </xdr:to>
    <xdr:sp macro="" textlink="">
      <xdr:nvSpPr>
        <xdr:cNvPr id="16" name="TextBox 15">
          <a:extLst>
            <a:ext uri="{FF2B5EF4-FFF2-40B4-BE49-F238E27FC236}">
              <a16:creationId xmlns:a16="http://schemas.microsoft.com/office/drawing/2014/main" id="{2C21B1DD-AD2C-42A5-B3EE-349DD681F85F}"/>
            </a:ext>
          </a:extLst>
        </xdr:cNvPr>
        <xdr:cNvSpPr txBox="1"/>
      </xdr:nvSpPr>
      <xdr:spPr>
        <a:xfrm>
          <a:off x="5857875" y="52257324"/>
          <a:ext cx="1866900" cy="1368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i="0" baseline="0">
              <a:solidFill>
                <a:schemeClr val="dk1"/>
              </a:solidFill>
              <a:effectLst/>
              <a:latin typeface="+mj-lt"/>
              <a:ea typeface="+mn-ea"/>
              <a:cs typeface="+mn-cs"/>
            </a:rPr>
            <a:t>3,750 </a:t>
          </a:r>
          <a:r>
            <a:rPr lang="en-US" sz="1100" b="0" i="0" baseline="0">
              <a:solidFill>
                <a:schemeClr val="dk1"/>
              </a:solidFill>
              <a:effectLst/>
              <a:latin typeface="+mj-lt"/>
              <a:ea typeface="+mn-ea"/>
              <a:cs typeface="+mn-cs"/>
            </a:rPr>
            <a:t>women engaged with the </a:t>
          </a:r>
          <a:r>
            <a:rPr lang="en-US" sz="1100">
              <a:solidFill>
                <a:schemeClr val="dk1"/>
              </a:solidFill>
              <a:effectLst/>
              <a:latin typeface="+mj-lt"/>
              <a:ea typeface="+mn-ea"/>
              <a:cs typeface="+mn-cs"/>
            </a:rPr>
            <a:t>County's </a:t>
          </a:r>
          <a:r>
            <a:rPr lang="en-US" sz="1100" b="0" i="0" baseline="0">
              <a:solidFill>
                <a:schemeClr val="dk1"/>
              </a:solidFill>
              <a:effectLst/>
              <a:latin typeface="+mj-lt"/>
              <a:ea typeface="+mn-ea"/>
              <a:cs typeface="+mn-cs"/>
            </a:rPr>
            <a:t>homeless response system. </a:t>
          </a:r>
          <a:endParaRPr lang="en-US">
            <a:effectLst/>
            <a:latin typeface="+mj-lt"/>
          </a:endParaRPr>
        </a:p>
      </xdr:txBody>
    </xdr:sp>
    <xdr:clientData/>
  </xdr:twoCellAnchor>
  <xdr:twoCellAnchor>
    <xdr:from>
      <xdr:col>6</xdr:col>
      <xdr:colOff>0</xdr:colOff>
      <xdr:row>265</xdr:row>
      <xdr:rowOff>0</xdr:rowOff>
    </xdr:from>
    <xdr:to>
      <xdr:col>8</xdr:col>
      <xdr:colOff>361950</xdr:colOff>
      <xdr:row>271</xdr:row>
      <xdr:rowOff>95250</xdr:rowOff>
    </xdr:to>
    <xdr:sp macro="" textlink="">
      <xdr:nvSpPr>
        <xdr:cNvPr id="17" name="TextBox 16">
          <a:extLst>
            <a:ext uri="{FF2B5EF4-FFF2-40B4-BE49-F238E27FC236}">
              <a16:creationId xmlns:a16="http://schemas.microsoft.com/office/drawing/2014/main" id="{A6997B81-F37D-4C3C-8DB6-FC67B14DC36D}"/>
            </a:ext>
          </a:extLst>
        </xdr:cNvPr>
        <xdr:cNvSpPr txBox="1"/>
      </xdr:nvSpPr>
      <xdr:spPr>
        <a:xfrm>
          <a:off x="7467600" y="48996600"/>
          <a:ext cx="251460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i="0" baseline="0">
              <a:solidFill>
                <a:schemeClr val="dk1"/>
              </a:solidFill>
              <a:effectLst/>
              <a:latin typeface="+mj-lt"/>
              <a:ea typeface="+mn-ea"/>
              <a:cs typeface="+mn-cs"/>
            </a:rPr>
            <a:t>6,901 </a:t>
          </a:r>
          <a:r>
            <a:rPr lang="en-US" sz="1100">
              <a:solidFill>
                <a:schemeClr val="dk1"/>
              </a:solidFill>
              <a:effectLst/>
              <a:latin typeface="+mj-lt"/>
              <a:ea typeface="+mn-ea"/>
              <a:cs typeface="+mn-cs"/>
            </a:rPr>
            <a:t>students </a:t>
          </a:r>
          <a:r>
            <a:rPr lang="en-US" sz="1100" b="0" i="0" baseline="0">
              <a:solidFill>
                <a:schemeClr val="dk1"/>
              </a:solidFill>
              <a:effectLst/>
              <a:latin typeface="+mj-lt"/>
              <a:ea typeface="+mn-ea"/>
              <a:cs typeface="+mn-cs"/>
            </a:rPr>
            <a:t>experienced homelessness, defined as a </a:t>
          </a:r>
          <a:r>
            <a:rPr lang="en-US" sz="1100">
              <a:solidFill>
                <a:schemeClr val="dk1"/>
              </a:solidFill>
              <a:effectLst/>
              <a:latin typeface="+mj-lt"/>
              <a:ea typeface="+mn-ea"/>
              <a:cs typeface="+mn-cs"/>
            </a:rPr>
            <a:t>lack of</a:t>
          </a:r>
          <a:r>
            <a:rPr lang="en-US" sz="1100" baseline="0">
              <a:solidFill>
                <a:schemeClr val="dk1"/>
              </a:solidFill>
              <a:effectLst/>
              <a:latin typeface="+mj-lt"/>
              <a:ea typeface="+mn-ea"/>
              <a:cs typeface="+mn-cs"/>
            </a:rPr>
            <a:t> </a:t>
          </a:r>
          <a:r>
            <a:rPr lang="en-US" sz="1100">
              <a:solidFill>
                <a:schemeClr val="dk1"/>
              </a:solidFill>
              <a:effectLst/>
              <a:latin typeface="+mj-lt"/>
              <a:ea typeface="+mn-ea"/>
              <a:cs typeface="+mn-cs"/>
            </a:rPr>
            <a:t>a fixed, regular, and adequate nighttime residence. </a:t>
          </a:r>
          <a:endParaRPr lang="en-US">
            <a:effectLst/>
            <a:latin typeface="+mj-lt"/>
          </a:endParaRPr>
        </a:p>
      </xdr:txBody>
    </xdr:sp>
    <xdr:clientData/>
  </xdr:twoCellAnchor>
  <xdr:twoCellAnchor>
    <xdr:from>
      <xdr:col>7</xdr:col>
      <xdr:colOff>114300</xdr:colOff>
      <xdr:row>279</xdr:row>
      <xdr:rowOff>114301</xdr:rowOff>
    </xdr:from>
    <xdr:to>
      <xdr:col>10</xdr:col>
      <xdr:colOff>685800</xdr:colOff>
      <xdr:row>287</xdr:row>
      <xdr:rowOff>28576</xdr:rowOff>
    </xdr:to>
    <xdr:sp macro="" textlink="">
      <xdr:nvSpPr>
        <xdr:cNvPr id="19" name="TextBox 18">
          <a:extLst>
            <a:ext uri="{FF2B5EF4-FFF2-40B4-BE49-F238E27FC236}">
              <a16:creationId xmlns:a16="http://schemas.microsoft.com/office/drawing/2014/main" id="{F9273DC6-6556-4254-9B16-E02FB448AD28}"/>
            </a:ext>
          </a:extLst>
        </xdr:cNvPr>
        <xdr:cNvSpPr txBox="1"/>
      </xdr:nvSpPr>
      <xdr:spPr>
        <a:xfrm>
          <a:off x="6553200" y="60026551"/>
          <a:ext cx="2743200" cy="1438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j-lt"/>
              <a:ea typeface="+mn-ea"/>
              <a:cs typeface="+mn-cs"/>
            </a:rPr>
            <a:t>Over one-in-ten women and girls live in a household income below the federal poverty level.</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j-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j-lt"/>
              <a:ea typeface="+mn-ea"/>
              <a:cs typeface="+mn-cs"/>
            </a:rPr>
            <a:t>The Federal Poverty Level represents only 25% or less of the cost of living in Sacramento County.</a:t>
          </a:r>
          <a:r>
            <a:rPr lang="en-US" sz="1100" b="0" baseline="0">
              <a:solidFill>
                <a:schemeClr val="dk1"/>
              </a:solidFill>
              <a:effectLst/>
              <a:latin typeface="+mj-lt"/>
              <a:ea typeface="+mn-ea"/>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j-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j-lt"/>
              <a:ea typeface="+mn-ea"/>
              <a:cs typeface="+mn-cs"/>
            </a:rPr>
            <a:t>13%</a:t>
          </a:r>
          <a:r>
            <a:rPr lang="en-US" sz="1100" b="0" baseline="0">
              <a:solidFill>
                <a:schemeClr val="dk1"/>
              </a:solidFill>
              <a:effectLst/>
              <a:latin typeface="+mj-lt"/>
              <a:ea typeface="+mn-ea"/>
              <a:cs typeface="+mn-cs"/>
            </a:rPr>
            <a:t> </a:t>
          </a:r>
          <a:r>
            <a:rPr lang="en-US" sz="1100" b="0">
              <a:solidFill>
                <a:schemeClr val="dk1"/>
              </a:solidFill>
              <a:effectLst/>
              <a:latin typeface="+mj-lt"/>
              <a:ea typeface="+mn-ea"/>
              <a:cs typeface="+mn-cs"/>
            </a:rPr>
            <a:t>of women and girls in the county are living in a household below the federal poverty level. </a:t>
          </a:r>
          <a:endParaRPr lang="en-US" b="0">
            <a:effectLst/>
            <a:latin typeface="+mj-l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j-lt"/>
            <a:ea typeface="+mn-ea"/>
            <a:cs typeface="+mn-cs"/>
          </a:endParaRPr>
        </a:p>
      </xdr:txBody>
    </xdr:sp>
    <xdr:clientData/>
  </xdr:twoCellAnchor>
  <xdr:twoCellAnchor>
    <xdr:from>
      <xdr:col>0</xdr:col>
      <xdr:colOff>0</xdr:colOff>
      <xdr:row>316</xdr:row>
      <xdr:rowOff>0</xdr:rowOff>
    </xdr:from>
    <xdr:to>
      <xdr:col>4</xdr:col>
      <xdr:colOff>628650</xdr:colOff>
      <xdr:row>321</xdr:row>
      <xdr:rowOff>95250</xdr:rowOff>
    </xdr:to>
    <xdr:sp macro="" textlink="">
      <xdr:nvSpPr>
        <xdr:cNvPr id="20" name="TextBox 19">
          <a:extLst>
            <a:ext uri="{FF2B5EF4-FFF2-40B4-BE49-F238E27FC236}">
              <a16:creationId xmlns:a16="http://schemas.microsoft.com/office/drawing/2014/main" id="{4EFE8277-0BD5-42D5-80A0-8D52C45566EC}"/>
            </a:ext>
          </a:extLst>
        </xdr:cNvPr>
        <xdr:cNvSpPr txBox="1"/>
      </xdr:nvSpPr>
      <xdr:spPr>
        <a:xfrm>
          <a:off x="0" y="66922650"/>
          <a:ext cx="4895850" cy="104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j-lt"/>
              <a:ea typeface="+mn-ea"/>
              <a:cs typeface="+mn-cs"/>
            </a:rPr>
            <a:t>The</a:t>
          </a:r>
          <a:r>
            <a:rPr lang="en-US" sz="1100" b="0" i="0" u="none" strike="noStrike" baseline="0">
              <a:solidFill>
                <a:schemeClr val="dk1"/>
              </a:solidFill>
              <a:effectLst/>
              <a:latin typeface="+mj-lt"/>
              <a:ea typeface="+mn-ea"/>
              <a:cs typeface="+mn-cs"/>
            </a:rPr>
            <a:t> percentage of the male and female population that has an income under the federal poverty level is consistent among age groups greater than 55 years old in Sacramento County. </a:t>
          </a:r>
          <a:endParaRPr lang="en-US" sz="1100" b="0" i="0" u="none" strike="noStrike">
            <a:solidFill>
              <a:schemeClr val="dk1"/>
            </a:solidFill>
            <a:effectLst/>
            <a:latin typeface="+mj-lt"/>
            <a:ea typeface="+mn-ea"/>
            <a:cs typeface="+mn-cs"/>
          </a:endParaRPr>
        </a:p>
      </xdr:txBody>
    </xdr:sp>
    <xdr:clientData/>
  </xdr:twoCellAnchor>
  <xdr:twoCellAnchor>
    <xdr:from>
      <xdr:col>0</xdr:col>
      <xdr:colOff>0</xdr:colOff>
      <xdr:row>12</xdr:row>
      <xdr:rowOff>0</xdr:rowOff>
    </xdr:from>
    <xdr:to>
      <xdr:col>4</xdr:col>
      <xdr:colOff>628650</xdr:colOff>
      <xdr:row>18</xdr:row>
      <xdr:rowOff>57150</xdr:rowOff>
    </xdr:to>
    <xdr:sp macro="" textlink="">
      <xdr:nvSpPr>
        <xdr:cNvPr id="21" name="TextBox 20">
          <a:extLst>
            <a:ext uri="{FF2B5EF4-FFF2-40B4-BE49-F238E27FC236}">
              <a16:creationId xmlns:a16="http://schemas.microsoft.com/office/drawing/2014/main" id="{0645E210-F324-4DFA-99B8-9619250261E3}"/>
            </a:ext>
          </a:extLst>
        </xdr:cNvPr>
        <xdr:cNvSpPr txBox="1"/>
      </xdr:nvSpPr>
      <xdr:spPr>
        <a:xfrm>
          <a:off x="0" y="2495550"/>
          <a:ext cx="594360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Although the median household income for women in Sacramento County increased between 2021 and 2022, the difference in median pay between men and women also increased. </a:t>
          </a:r>
        </a:p>
        <a:p>
          <a:pPr algn="l"/>
          <a:endParaRPr lang="en-US" sz="1100" b="0" i="0" u="none" strike="noStrike">
            <a:solidFill>
              <a:schemeClr val="dk1"/>
            </a:solidFill>
            <a:effectLst/>
            <a:latin typeface="+mj-lt"/>
            <a:ea typeface="+mn-ea"/>
            <a:cs typeface="+mn-cs"/>
          </a:endParaRPr>
        </a:p>
        <a:p>
          <a:pPr algn="l"/>
          <a:r>
            <a:rPr lang="en-US" sz="1100" b="0" i="0" u="none" strike="noStrike">
              <a:solidFill>
                <a:schemeClr val="dk1"/>
              </a:solidFill>
              <a:effectLst/>
              <a:latin typeface="+mj-lt"/>
              <a:ea typeface="+mn-ea"/>
              <a:cs typeface="+mn-cs"/>
            </a:rPr>
            <a:t>In 2022, the median household income for women in Sacramento County is nearly $9,000 lower than the median household income for men.</a:t>
          </a:r>
        </a:p>
      </xdr:txBody>
    </xdr:sp>
    <xdr:clientData/>
  </xdr:twoCellAnchor>
  <xdr:twoCellAnchor>
    <xdr:from>
      <xdr:col>4</xdr:col>
      <xdr:colOff>495300</xdr:colOff>
      <xdr:row>31</xdr:row>
      <xdr:rowOff>76200</xdr:rowOff>
    </xdr:from>
    <xdr:to>
      <xdr:col>7</xdr:col>
      <xdr:colOff>133350</xdr:colOff>
      <xdr:row>36</xdr:row>
      <xdr:rowOff>361950</xdr:rowOff>
    </xdr:to>
    <xdr:sp macro="" textlink="">
      <xdr:nvSpPr>
        <xdr:cNvPr id="22" name="TextBox 21">
          <a:extLst>
            <a:ext uri="{FF2B5EF4-FFF2-40B4-BE49-F238E27FC236}">
              <a16:creationId xmlns:a16="http://schemas.microsoft.com/office/drawing/2014/main" id="{600446BC-CE93-4151-BB83-3FBED536D533}"/>
            </a:ext>
          </a:extLst>
        </xdr:cNvPr>
        <xdr:cNvSpPr txBox="1"/>
      </xdr:nvSpPr>
      <xdr:spPr>
        <a:xfrm>
          <a:off x="4762500" y="6477000"/>
          <a:ext cx="180975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The median individual income for women was $41,547 in 2022. The cost of living for one adult with no children was $52,402. The median income for women</a:t>
          </a:r>
          <a:r>
            <a:rPr lang="en-US" sz="1100" b="0" i="0" u="none" strike="noStrike" baseline="0">
              <a:solidFill>
                <a:schemeClr val="dk1"/>
              </a:solidFill>
              <a:effectLst/>
              <a:latin typeface="+mj-lt"/>
              <a:ea typeface="+mn-ea"/>
              <a:cs typeface="+mn-cs"/>
            </a:rPr>
            <a:t> is nearly $11,000 less than the cost of living in the county. </a:t>
          </a:r>
          <a:endParaRPr lang="en-US" sz="1100" b="0" i="0" u="none" strike="noStrike">
            <a:solidFill>
              <a:schemeClr val="dk1"/>
            </a:solidFill>
            <a:effectLst/>
            <a:latin typeface="+mj-lt"/>
            <a:ea typeface="+mn-ea"/>
            <a:cs typeface="+mn-cs"/>
          </a:endParaRPr>
        </a:p>
      </xdr:txBody>
    </xdr:sp>
    <xdr:clientData/>
  </xdr:twoCellAnchor>
  <xdr:twoCellAnchor>
    <xdr:from>
      <xdr:col>0</xdr:col>
      <xdr:colOff>0</xdr:colOff>
      <xdr:row>108</xdr:row>
      <xdr:rowOff>0</xdr:rowOff>
    </xdr:from>
    <xdr:to>
      <xdr:col>4</xdr:col>
      <xdr:colOff>311785</xdr:colOff>
      <xdr:row>113</xdr:row>
      <xdr:rowOff>76200</xdr:rowOff>
    </xdr:to>
    <xdr:sp macro="" textlink="">
      <xdr:nvSpPr>
        <xdr:cNvPr id="23" name="TextBox 22">
          <a:extLst>
            <a:ext uri="{FF2B5EF4-FFF2-40B4-BE49-F238E27FC236}">
              <a16:creationId xmlns:a16="http://schemas.microsoft.com/office/drawing/2014/main" id="{D287DF1F-E823-4785-8E27-B3AD82837D3B}"/>
            </a:ext>
          </a:extLst>
        </xdr:cNvPr>
        <xdr:cNvSpPr txBox="1"/>
      </xdr:nvSpPr>
      <xdr:spPr>
        <a:xfrm>
          <a:off x="0" y="20735925"/>
          <a:ext cx="5626735"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chemeClr val="dk1"/>
              </a:solidFill>
              <a:effectLst/>
              <a:latin typeface="+mj-lt"/>
              <a:ea typeface="+mn-ea"/>
              <a:cs typeface="+mn-cs"/>
            </a:rPr>
            <a:t>Women were disproportionately impacted by job losses during the pandemic but have returned to the workforce.</a:t>
          </a:r>
        </a:p>
        <a:p>
          <a:endParaRPr lang="en-US" sz="1100" b="0" i="0" u="none" strike="noStrike">
            <a:solidFill>
              <a:schemeClr val="dk1"/>
            </a:solidFill>
            <a:effectLst/>
            <a:latin typeface="+mj-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j-lt"/>
              <a:ea typeface="+mn-ea"/>
              <a:cs typeface="+mn-cs"/>
            </a:rPr>
            <a:t>Unemployment rates have dropped between 2021 and 2022 for both males and females. Rates have dropped more for women (8.2% to 4.4%) than for men (6.8% to 5.5%) since 2021.</a:t>
          </a:r>
          <a:endParaRPr lang="en-US">
            <a:effectLst/>
            <a:latin typeface="+mj-lt"/>
          </a:endParaRPr>
        </a:p>
        <a:p>
          <a:endParaRPr lang="en-US" sz="1100" b="0" i="0" u="none" strike="noStrike">
            <a:solidFill>
              <a:schemeClr val="dk1"/>
            </a:solidFill>
            <a:effectLst/>
            <a:latin typeface="+mj-lt"/>
            <a:ea typeface="+mn-ea"/>
            <a:cs typeface="+mn-cs"/>
          </a:endParaRPr>
        </a:p>
      </xdr:txBody>
    </xdr:sp>
    <xdr:clientData/>
  </xdr:twoCellAnchor>
  <xdr:twoCellAnchor>
    <xdr:from>
      <xdr:col>0</xdr:col>
      <xdr:colOff>0</xdr:colOff>
      <xdr:row>224</xdr:row>
      <xdr:rowOff>676274</xdr:rowOff>
    </xdr:from>
    <xdr:to>
      <xdr:col>4</xdr:col>
      <xdr:colOff>628650</xdr:colOff>
      <xdr:row>234</xdr:row>
      <xdr:rowOff>142874</xdr:rowOff>
    </xdr:to>
    <xdr:sp macro="" textlink="">
      <xdr:nvSpPr>
        <xdr:cNvPr id="24" name="TextBox 23">
          <a:extLst>
            <a:ext uri="{FF2B5EF4-FFF2-40B4-BE49-F238E27FC236}">
              <a16:creationId xmlns:a16="http://schemas.microsoft.com/office/drawing/2014/main" id="{2DD8E689-A367-4DB9-B905-6F903CBC3EFE}"/>
            </a:ext>
          </a:extLst>
        </xdr:cNvPr>
        <xdr:cNvSpPr txBox="1"/>
      </xdr:nvSpPr>
      <xdr:spPr>
        <a:xfrm>
          <a:off x="0" y="45767624"/>
          <a:ext cx="5943600" cy="160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chemeClr val="dk1"/>
              </a:solidFill>
              <a:effectLst/>
              <a:latin typeface="+mj-lt"/>
              <a:ea typeface="+mn-ea"/>
              <a:cs typeface="+mn-cs"/>
            </a:rPr>
            <a:t>Over 9,000 people were identified as homeless in Sacramento County in 2022.</a:t>
          </a:r>
        </a:p>
        <a:p>
          <a:endParaRPr lang="en-US" sz="1100" b="0">
            <a:solidFill>
              <a:schemeClr val="dk1"/>
            </a:solidFill>
            <a:effectLst/>
            <a:latin typeface="+mj-lt"/>
            <a:ea typeface="+mn-ea"/>
            <a:cs typeface="+mn-cs"/>
          </a:endParaRPr>
        </a:p>
        <a:p>
          <a:pPr rtl="0" eaLnBrk="1" latinLnBrk="0" hangingPunct="1"/>
          <a:r>
            <a:rPr lang="en-US" sz="1100" b="0">
              <a:solidFill>
                <a:schemeClr val="dk1"/>
              </a:solidFill>
              <a:effectLst/>
              <a:latin typeface="+mj-lt"/>
              <a:ea typeface="+mn-ea"/>
              <a:cs typeface="+mn-cs"/>
            </a:rPr>
            <a:t>1 in 3 People experiencing homelessness in Sacramento County were women.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j-lt"/>
              <a:ea typeface="+mn-ea"/>
              <a:cs typeface="+mn-cs"/>
            </a:rPr>
            <a:t>Between 2019 and 2022, the total number of individual experiencing</a:t>
          </a:r>
          <a:r>
            <a:rPr lang="en-US" sz="1100" b="0" i="0" u="none" strike="noStrike" baseline="0">
              <a:solidFill>
                <a:schemeClr val="dk1"/>
              </a:solidFill>
              <a:effectLst/>
              <a:latin typeface="+mj-lt"/>
              <a:ea typeface="+mn-ea"/>
              <a:cs typeface="+mn-cs"/>
            </a:rPr>
            <a:t> </a:t>
          </a:r>
          <a:r>
            <a:rPr lang="en-US" sz="1100" b="0" i="0" u="none" strike="noStrike">
              <a:solidFill>
                <a:schemeClr val="dk1"/>
              </a:solidFill>
              <a:effectLst/>
              <a:latin typeface="+mj-lt"/>
              <a:ea typeface="+mn-ea"/>
              <a:cs typeface="+mn-cs"/>
            </a:rPr>
            <a:t>homelessness recorded</a:t>
          </a:r>
          <a:r>
            <a:rPr lang="en-US" sz="1100" b="0" i="0" u="none" strike="noStrike" baseline="0">
              <a:solidFill>
                <a:schemeClr val="dk1"/>
              </a:solidFill>
              <a:effectLst/>
              <a:latin typeface="+mj-lt"/>
              <a:ea typeface="+mn-ea"/>
              <a:cs typeface="+mn-cs"/>
            </a:rPr>
            <a:t> by the point-in-time count</a:t>
          </a:r>
          <a:r>
            <a:rPr lang="en-US" sz="1100" b="0" i="0" u="none" strike="noStrike">
              <a:solidFill>
                <a:schemeClr val="dk1"/>
              </a:solidFill>
              <a:effectLst/>
              <a:latin typeface="+mj-lt"/>
              <a:ea typeface="+mn-ea"/>
              <a:cs typeface="+mn-cs"/>
            </a:rPr>
            <a:t> has risen by almost 4,000 people. </a:t>
          </a:r>
        </a:p>
        <a:p>
          <a:endParaRPr lang="en-US" sz="1100" b="0" i="0" u="none" strike="noStrike">
            <a:solidFill>
              <a:schemeClr val="dk1"/>
            </a:solidFill>
            <a:effectLst/>
            <a:latin typeface="+mj-lt"/>
            <a:ea typeface="+mn-ea"/>
            <a:cs typeface="+mn-cs"/>
          </a:endParaRPr>
        </a:p>
        <a:p>
          <a:r>
            <a:rPr lang="en-US" sz="1100" b="0" i="0" u="none" strike="noStrike">
              <a:solidFill>
                <a:schemeClr val="dk1"/>
              </a:solidFill>
              <a:effectLst/>
              <a:latin typeface="+mj-lt"/>
              <a:ea typeface="+mn-ea"/>
              <a:cs typeface="+mn-cs"/>
            </a:rPr>
            <a:t>The</a:t>
          </a:r>
          <a:r>
            <a:rPr lang="en-US" sz="1100" b="0" i="0" u="none" strike="noStrike" baseline="0">
              <a:solidFill>
                <a:schemeClr val="dk1"/>
              </a:solidFill>
              <a:effectLst/>
              <a:latin typeface="+mj-lt"/>
              <a:ea typeface="+mn-ea"/>
              <a:cs typeface="+mn-cs"/>
            </a:rPr>
            <a:t> majority of people experiencing homelessness in Sacramento County are men (65%). </a:t>
          </a:r>
          <a:endParaRPr lang="en-US" sz="1100" b="0" i="0" u="none" strike="noStrike">
            <a:solidFill>
              <a:schemeClr val="dk1"/>
            </a:solidFill>
            <a:effectLst/>
            <a:latin typeface="+mj-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425451</xdr:colOff>
      <xdr:row>2</xdr:row>
      <xdr:rowOff>68117</xdr:rowOff>
    </xdr:from>
    <xdr:to>
      <xdr:col>9</xdr:col>
      <xdr:colOff>501651</xdr:colOff>
      <xdr:row>8</xdr:row>
      <xdr:rowOff>163367</xdr:rowOff>
    </xdr:to>
    <xdr:sp macro="" textlink="">
      <xdr:nvSpPr>
        <xdr:cNvPr id="2" name="TextBox 1">
          <a:extLst>
            <a:ext uri="{FF2B5EF4-FFF2-40B4-BE49-F238E27FC236}">
              <a16:creationId xmlns:a16="http://schemas.microsoft.com/office/drawing/2014/main" id="{E2B7171F-ED08-4401-B37C-BD01AA624824}"/>
            </a:ext>
          </a:extLst>
        </xdr:cNvPr>
        <xdr:cNvSpPr txBox="1"/>
      </xdr:nvSpPr>
      <xdr:spPr>
        <a:xfrm>
          <a:off x="7559676" y="496742"/>
          <a:ext cx="251460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mj-lt"/>
              <a:cs typeface="Arial" panose="020B0604020202020204" pitchFamily="34" charset="0"/>
            </a:rPr>
            <a:t>Full time child care has gotten more expensive sice 2019. In 2021,</a:t>
          </a:r>
          <a:r>
            <a:rPr lang="en-US" sz="1100" baseline="0">
              <a:latin typeface="+mj-lt"/>
              <a:cs typeface="Arial" panose="020B0604020202020204" pitchFamily="34" charset="0"/>
            </a:rPr>
            <a:t> f</a:t>
          </a:r>
          <a:r>
            <a:rPr lang="en-US" sz="1100">
              <a:latin typeface="+mj-lt"/>
              <a:cs typeface="Arial" panose="020B0604020202020204" pitchFamily="34" charset="0"/>
            </a:rPr>
            <a:t>ull-time infant or preschool</a:t>
          </a:r>
          <a:r>
            <a:rPr lang="en-US" sz="1100" baseline="0">
              <a:latin typeface="+mj-lt"/>
              <a:cs typeface="Arial" panose="020B0604020202020204" pitchFamily="34" charset="0"/>
            </a:rPr>
            <a:t> childcare</a:t>
          </a:r>
          <a:r>
            <a:rPr lang="en-US" sz="1100">
              <a:latin typeface="+mj-lt"/>
              <a:cs typeface="Arial" panose="020B0604020202020204" pitchFamily="34" charset="0"/>
            </a:rPr>
            <a:t> in Sacramento County will</a:t>
          </a:r>
          <a:r>
            <a:rPr lang="en-US" sz="1100" baseline="0">
              <a:latin typeface="+mj-lt"/>
              <a:cs typeface="Arial" panose="020B0604020202020204" pitchFamily="34" charset="0"/>
            </a:rPr>
            <a:t> cost working parents anywhere from</a:t>
          </a:r>
          <a:r>
            <a:rPr lang="en-US" sz="1100">
              <a:latin typeface="+mj-lt"/>
              <a:cs typeface="Arial" panose="020B0604020202020204" pitchFamily="34" charset="0"/>
            </a:rPr>
            <a:t> $10,000 to $17,000 per year.</a:t>
          </a:r>
        </a:p>
        <a:p>
          <a:endParaRPr lang="en-US" sz="1100"/>
        </a:p>
      </xdr:txBody>
    </xdr:sp>
    <xdr:clientData/>
  </xdr:twoCellAnchor>
  <xdr:twoCellAnchor>
    <xdr:from>
      <xdr:col>5</xdr:col>
      <xdr:colOff>496601</xdr:colOff>
      <xdr:row>10</xdr:row>
      <xdr:rowOff>126711</xdr:rowOff>
    </xdr:from>
    <xdr:to>
      <xdr:col>9</xdr:col>
      <xdr:colOff>572801</xdr:colOff>
      <xdr:row>17</xdr:row>
      <xdr:rowOff>104775</xdr:rowOff>
    </xdr:to>
    <xdr:sp macro="" textlink="">
      <xdr:nvSpPr>
        <xdr:cNvPr id="3" name="TextBox 2">
          <a:extLst>
            <a:ext uri="{FF2B5EF4-FFF2-40B4-BE49-F238E27FC236}">
              <a16:creationId xmlns:a16="http://schemas.microsoft.com/office/drawing/2014/main" id="{B10FD7F1-DD1F-4E79-9507-FAE1B1670378}"/>
            </a:ext>
          </a:extLst>
        </xdr:cNvPr>
        <xdr:cNvSpPr txBox="1"/>
      </xdr:nvSpPr>
      <xdr:spPr>
        <a:xfrm>
          <a:off x="7630826" y="2384136"/>
          <a:ext cx="2514600" cy="1683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latin typeface="+mj-lt"/>
              <a:cs typeface="Arial" panose="020B0604020202020204" pitchFamily="34" charset="0"/>
            </a:rPr>
            <a:t>There was a slight increase in available child care spaces in the County, however, available child care spaces still only represent about a quarter of the need </a:t>
          </a:r>
          <a:r>
            <a:rPr lang="en-US" sz="1100" b="0">
              <a:latin typeface="+mj-lt"/>
              <a:cs typeface="Arial" panose="020B0604020202020204" pitchFamily="34" charset="0"/>
            </a:rPr>
            <a:t>the in the County.</a:t>
          </a:r>
        </a:p>
        <a:p>
          <a:pPr algn="l"/>
          <a:endParaRPr lang="en-US" sz="1100" b="0">
            <a:latin typeface="+mj-lt"/>
            <a:cs typeface="Arial" panose="020B0604020202020204" pitchFamily="34" charset="0"/>
          </a:endParaRPr>
        </a:p>
        <a:p>
          <a:pPr algn="l"/>
          <a:r>
            <a:rPr lang="en-US" sz="1100" b="0">
              <a:solidFill>
                <a:schemeClr val="dk1"/>
              </a:solidFill>
              <a:effectLst/>
              <a:latin typeface="+mj-lt"/>
              <a:ea typeface="+mn-ea"/>
              <a:cs typeface="+mn-cs"/>
            </a:rPr>
            <a:t>There is about 1 child care space available to every 4 children of working families living in Sacramento County.</a:t>
          </a:r>
          <a:endParaRPr lang="en-US" sz="1100" b="0">
            <a:latin typeface="+mj-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244929</xdr:colOff>
      <xdr:row>4</xdr:row>
      <xdr:rowOff>68036</xdr:rowOff>
    </xdr:from>
    <xdr:to>
      <xdr:col>5</xdr:col>
      <xdr:colOff>302079</xdr:colOff>
      <xdr:row>9</xdr:row>
      <xdr:rowOff>163285</xdr:rowOff>
    </xdr:to>
    <xdr:sp macro="" textlink="">
      <xdr:nvSpPr>
        <xdr:cNvPr id="2" name="TextBox 1">
          <a:extLst>
            <a:ext uri="{FF2B5EF4-FFF2-40B4-BE49-F238E27FC236}">
              <a16:creationId xmlns:a16="http://schemas.microsoft.com/office/drawing/2014/main" id="{C43D8D23-CDCD-4C90-9330-0A9406DA1711}"/>
            </a:ext>
          </a:extLst>
        </xdr:cNvPr>
        <xdr:cNvSpPr txBox="1"/>
      </xdr:nvSpPr>
      <xdr:spPr>
        <a:xfrm>
          <a:off x="2027465" y="1074965"/>
          <a:ext cx="2383971" cy="1047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The Teen Birth Rate in Sacramento County has dropped consistently since 2009, where it was 31.1 per 1,000, whereas in 2021, it was 9.7 per 1,000.</a:t>
          </a:r>
          <a:r>
            <a:rPr lang="en-US">
              <a:latin typeface="+mj-lt"/>
            </a:rPr>
            <a:t> </a:t>
          </a:r>
          <a:endParaRPr lang="en-US" sz="1100" b="0" i="0" u="none" strike="noStrike">
            <a:solidFill>
              <a:schemeClr val="dk1"/>
            </a:solidFill>
            <a:effectLst/>
            <a:latin typeface="+mj-lt"/>
            <a:ea typeface="+mn-ea"/>
            <a:cs typeface="+mn-cs"/>
          </a:endParaRPr>
        </a:p>
      </xdr:txBody>
    </xdr:sp>
    <xdr:clientData/>
  </xdr:twoCellAnchor>
  <xdr:twoCellAnchor>
    <xdr:from>
      <xdr:col>9</xdr:col>
      <xdr:colOff>231322</xdr:colOff>
      <xdr:row>21</xdr:row>
      <xdr:rowOff>112031</xdr:rowOff>
    </xdr:from>
    <xdr:to>
      <xdr:col>12</xdr:col>
      <xdr:colOff>628651</xdr:colOff>
      <xdr:row>27</xdr:row>
      <xdr:rowOff>0</xdr:rowOff>
    </xdr:to>
    <xdr:sp macro="" textlink="">
      <xdr:nvSpPr>
        <xdr:cNvPr id="3" name="TextBox 2">
          <a:extLst>
            <a:ext uri="{FF2B5EF4-FFF2-40B4-BE49-F238E27FC236}">
              <a16:creationId xmlns:a16="http://schemas.microsoft.com/office/drawing/2014/main" id="{7428B5A0-3B22-4291-A37A-9C7351C158E7}"/>
            </a:ext>
          </a:extLst>
        </xdr:cNvPr>
        <xdr:cNvSpPr txBox="1"/>
      </xdr:nvSpPr>
      <xdr:spPr>
        <a:xfrm>
          <a:off x="7443108" y="4411888"/>
          <a:ext cx="2724150" cy="1030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Ninety-seven percent of women in Sacramento County have health insurance coverage. A greater proprotion of women in the county (97%) is insured compared to their male counterparts. (95%).</a:t>
          </a:r>
        </a:p>
      </xdr:txBody>
    </xdr:sp>
    <xdr:clientData/>
  </xdr:twoCellAnchor>
  <xdr:twoCellAnchor>
    <xdr:from>
      <xdr:col>9</xdr:col>
      <xdr:colOff>435428</xdr:colOff>
      <xdr:row>95</xdr:row>
      <xdr:rowOff>0</xdr:rowOff>
    </xdr:from>
    <xdr:to>
      <xdr:col>12</xdr:col>
      <xdr:colOff>492578</xdr:colOff>
      <xdr:row>102</xdr:row>
      <xdr:rowOff>101600</xdr:rowOff>
    </xdr:to>
    <xdr:sp macro="" textlink="">
      <xdr:nvSpPr>
        <xdr:cNvPr id="5" name="TextBox 4">
          <a:extLst>
            <a:ext uri="{FF2B5EF4-FFF2-40B4-BE49-F238E27FC236}">
              <a16:creationId xmlns:a16="http://schemas.microsoft.com/office/drawing/2014/main" id="{AB99EECC-A827-4DE2-89B5-E17BC151D425}"/>
            </a:ext>
          </a:extLst>
        </xdr:cNvPr>
        <xdr:cNvSpPr txBox="1"/>
      </xdr:nvSpPr>
      <xdr:spPr>
        <a:xfrm>
          <a:off x="7647214" y="21880286"/>
          <a:ext cx="2383971" cy="143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About 73% of women self-reported that they sought professional treatment for problems related to mental health, emotions, or drug and alcohol. Only 27% percent of women said they felt they needed professional help, but did not seek treatment.</a:t>
          </a:r>
        </a:p>
      </xdr:txBody>
    </xdr:sp>
    <xdr:clientData/>
  </xdr:twoCellAnchor>
  <xdr:twoCellAnchor>
    <xdr:from>
      <xdr:col>10</xdr:col>
      <xdr:colOff>285751</xdr:colOff>
      <xdr:row>105</xdr:row>
      <xdr:rowOff>123825</xdr:rowOff>
    </xdr:from>
    <xdr:to>
      <xdr:col>12</xdr:col>
      <xdr:colOff>707573</xdr:colOff>
      <xdr:row>112</xdr:row>
      <xdr:rowOff>47625</xdr:rowOff>
    </xdr:to>
    <xdr:sp macro="" textlink="">
      <xdr:nvSpPr>
        <xdr:cNvPr id="6" name="TextBox 5">
          <a:extLst>
            <a:ext uri="{FF2B5EF4-FFF2-40B4-BE49-F238E27FC236}">
              <a16:creationId xmlns:a16="http://schemas.microsoft.com/office/drawing/2014/main" id="{2F54D040-7922-4F11-9A4F-118FA777E690}"/>
            </a:ext>
          </a:extLst>
        </xdr:cNvPr>
        <xdr:cNvSpPr txBox="1"/>
      </xdr:nvSpPr>
      <xdr:spPr>
        <a:xfrm>
          <a:off x="8273144" y="24113218"/>
          <a:ext cx="1973036"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About 16% of women self-reported connecting with an online mental health professional in 2022, compared to 10% of men.</a:t>
          </a:r>
        </a:p>
      </xdr:txBody>
    </xdr:sp>
    <xdr:clientData/>
  </xdr:twoCellAnchor>
  <xdr:twoCellAnchor>
    <xdr:from>
      <xdr:col>0</xdr:col>
      <xdr:colOff>108855</xdr:colOff>
      <xdr:row>39</xdr:row>
      <xdr:rowOff>36742</xdr:rowOff>
    </xdr:from>
    <xdr:to>
      <xdr:col>10</xdr:col>
      <xdr:colOff>585105</xdr:colOff>
      <xdr:row>40</xdr:row>
      <xdr:rowOff>68036</xdr:rowOff>
    </xdr:to>
    <xdr:sp macro="" textlink="">
      <xdr:nvSpPr>
        <xdr:cNvPr id="7" name="TextBox 6">
          <a:extLst>
            <a:ext uri="{FF2B5EF4-FFF2-40B4-BE49-F238E27FC236}">
              <a16:creationId xmlns:a16="http://schemas.microsoft.com/office/drawing/2014/main" id="{9D91E5C1-8337-4DBA-B371-8E40F0C03950}"/>
            </a:ext>
          </a:extLst>
        </xdr:cNvPr>
        <xdr:cNvSpPr txBox="1"/>
      </xdr:nvSpPr>
      <xdr:spPr>
        <a:xfrm>
          <a:off x="108855" y="7942492"/>
          <a:ext cx="8463643" cy="221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Women between the ages of nineteen and thirty-four</a:t>
          </a:r>
          <a:r>
            <a:rPr lang="en-US" sz="1100" b="0" i="0" u="none" strike="noStrike" baseline="0">
              <a:solidFill>
                <a:schemeClr val="dk1"/>
              </a:solidFill>
              <a:effectLst/>
              <a:latin typeface="+mj-lt"/>
              <a:ea typeface="+mn-ea"/>
              <a:cs typeface="+mn-cs"/>
            </a:rPr>
            <a:t> are the most likely women in the County to lack health insurance coverage. </a:t>
          </a:r>
          <a:endParaRPr lang="en-US" sz="1100" b="0" i="0" u="none" strike="noStrike">
            <a:solidFill>
              <a:schemeClr val="dk1"/>
            </a:solidFill>
            <a:effectLst/>
            <a:latin typeface="+mj-lt"/>
            <a:ea typeface="+mn-ea"/>
            <a:cs typeface="+mn-cs"/>
          </a:endParaRPr>
        </a:p>
      </xdr:txBody>
    </xdr:sp>
    <xdr:clientData/>
  </xdr:twoCellAnchor>
  <xdr:twoCellAnchor>
    <xdr:from>
      <xdr:col>6</xdr:col>
      <xdr:colOff>27215</xdr:colOff>
      <xdr:row>44</xdr:row>
      <xdr:rowOff>57151</xdr:rowOff>
    </xdr:from>
    <xdr:to>
      <xdr:col>10</xdr:col>
      <xdr:colOff>27214</xdr:colOff>
      <xdr:row>51</xdr:row>
      <xdr:rowOff>40823</xdr:rowOff>
    </xdr:to>
    <xdr:sp macro="" textlink="">
      <xdr:nvSpPr>
        <xdr:cNvPr id="4" name="TextBox 3">
          <a:extLst>
            <a:ext uri="{FF2B5EF4-FFF2-40B4-BE49-F238E27FC236}">
              <a16:creationId xmlns:a16="http://schemas.microsoft.com/office/drawing/2014/main" id="{3297DF9A-D637-46B5-A902-388BE66105F9}"/>
            </a:ext>
          </a:extLst>
        </xdr:cNvPr>
        <xdr:cNvSpPr txBox="1"/>
      </xdr:nvSpPr>
      <xdr:spPr>
        <a:xfrm>
          <a:off x="4912179" y="9786258"/>
          <a:ext cx="3102428" cy="1317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Middle and high school girls in Sacramento County are more likely than their male peers to self report higher levels of chronic sadness or feelings of hopelessness within the past year.</a:t>
          </a:r>
        </a:p>
        <a:p>
          <a:endParaRPr lang="en-US" sz="1100" b="0" i="0" u="none" strike="noStrike">
            <a:solidFill>
              <a:schemeClr val="dk1"/>
            </a:solidFill>
            <a:effectLst/>
            <a:latin typeface="+mj-lt"/>
            <a:ea typeface="+mn-ea"/>
            <a:cs typeface="+mn-cs"/>
          </a:endParaRPr>
        </a:p>
        <a:p>
          <a:r>
            <a:rPr lang="en-US" sz="1100" b="0" i="0" u="none" strike="noStrike">
              <a:solidFill>
                <a:schemeClr val="dk1"/>
              </a:solidFill>
              <a:effectLst/>
              <a:latin typeface="+mj-lt"/>
              <a:ea typeface="+mn-ea"/>
              <a:cs typeface="+mn-cs"/>
            </a:rPr>
            <a:t>Overall, rates have gone up since 2017 for almost</a:t>
          </a:r>
          <a:r>
            <a:rPr lang="en-US" sz="1100" b="0" i="0" u="none" strike="noStrike" baseline="0">
              <a:solidFill>
                <a:schemeClr val="dk1"/>
              </a:solidFill>
              <a:effectLst/>
              <a:latin typeface="+mj-lt"/>
              <a:ea typeface="+mn-ea"/>
              <a:cs typeface="+mn-cs"/>
            </a:rPr>
            <a:t> all students. </a:t>
          </a:r>
          <a:endParaRPr lang="en-US" sz="1100" b="0" i="0" u="none" strike="noStrike">
            <a:solidFill>
              <a:schemeClr val="dk1"/>
            </a:solidFill>
            <a:effectLst/>
            <a:latin typeface="+mj-lt"/>
            <a:ea typeface="+mn-ea"/>
            <a:cs typeface="+mn-cs"/>
          </a:endParaRPr>
        </a:p>
      </xdr:txBody>
    </xdr:sp>
    <xdr:clientData/>
  </xdr:twoCellAnchor>
  <xdr:twoCellAnchor>
    <xdr:from>
      <xdr:col>5</xdr:col>
      <xdr:colOff>353786</xdr:colOff>
      <xdr:row>55</xdr:row>
      <xdr:rowOff>0</xdr:rowOff>
    </xdr:from>
    <xdr:to>
      <xdr:col>8</xdr:col>
      <xdr:colOff>410935</xdr:colOff>
      <xdr:row>59</xdr:row>
      <xdr:rowOff>122464</xdr:rowOff>
    </xdr:to>
    <xdr:sp macro="" textlink="">
      <xdr:nvSpPr>
        <xdr:cNvPr id="8" name="TextBox 7">
          <a:extLst>
            <a:ext uri="{FF2B5EF4-FFF2-40B4-BE49-F238E27FC236}">
              <a16:creationId xmlns:a16="http://schemas.microsoft.com/office/drawing/2014/main" id="{A1EE7750-371A-4D60-A31C-6EDB4C8CE099}"/>
            </a:ext>
          </a:extLst>
        </xdr:cNvPr>
        <xdr:cNvSpPr txBox="1"/>
      </xdr:nvSpPr>
      <xdr:spPr>
        <a:xfrm>
          <a:off x="4463143" y="12001500"/>
          <a:ext cx="2383971" cy="884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Middle and high school students in Sacramento County self reported similar levels of tobacco, alcohol, and marijuana use regardless of gender. </a:t>
          </a:r>
        </a:p>
      </xdr:txBody>
    </xdr:sp>
    <xdr:clientData/>
  </xdr:twoCellAnchor>
  <xdr:twoCellAnchor>
    <xdr:from>
      <xdr:col>3</xdr:col>
      <xdr:colOff>476249</xdr:colOff>
      <xdr:row>76</xdr:row>
      <xdr:rowOff>122463</xdr:rowOff>
    </xdr:from>
    <xdr:to>
      <xdr:col>7</xdr:col>
      <xdr:colOff>299357</xdr:colOff>
      <xdr:row>80</xdr:row>
      <xdr:rowOff>149678</xdr:rowOff>
    </xdr:to>
    <xdr:sp macro="" textlink="">
      <xdr:nvSpPr>
        <xdr:cNvPr id="10" name="TextBox 9">
          <a:extLst>
            <a:ext uri="{FF2B5EF4-FFF2-40B4-BE49-F238E27FC236}">
              <a16:creationId xmlns:a16="http://schemas.microsoft.com/office/drawing/2014/main" id="{8F1A7963-35D2-4D99-A8B8-1D0B75115695}"/>
            </a:ext>
          </a:extLst>
        </xdr:cNvPr>
        <xdr:cNvSpPr txBox="1"/>
      </xdr:nvSpPr>
      <xdr:spPr>
        <a:xfrm>
          <a:off x="3034392" y="17811749"/>
          <a:ext cx="2925536" cy="789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Middle and high school girls in Sacramento County are more likely than their male peers to self-report harassment or bullying at school across grade levels.</a:t>
          </a:r>
        </a:p>
      </xdr:txBody>
    </xdr:sp>
    <xdr:clientData/>
  </xdr:twoCellAnchor>
  <xdr:twoCellAnchor>
    <xdr:from>
      <xdr:col>7</xdr:col>
      <xdr:colOff>503465</xdr:colOff>
      <xdr:row>85</xdr:row>
      <xdr:rowOff>81643</xdr:rowOff>
    </xdr:from>
    <xdr:to>
      <xdr:col>10</xdr:col>
      <xdr:colOff>560614</xdr:colOff>
      <xdr:row>90</xdr:row>
      <xdr:rowOff>27214</xdr:rowOff>
    </xdr:to>
    <xdr:sp macro="" textlink="">
      <xdr:nvSpPr>
        <xdr:cNvPr id="12" name="TextBox 11">
          <a:extLst>
            <a:ext uri="{FF2B5EF4-FFF2-40B4-BE49-F238E27FC236}">
              <a16:creationId xmlns:a16="http://schemas.microsoft.com/office/drawing/2014/main" id="{5849867B-746B-4DCA-B3BD-9A8AC3869EC8}"/>
            </a:ext>
          </a:extLst>
        </xdr:cNvPr>
        <xdr:cNvSpPr txBox="1"/>
      </xdr:nvSpPr>
      <xdr:spPr>
        <a:xfrm>
          <a:off x="6164036" y="19485429"/>
          <a:ext cx="2383971" cy="898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Women in Sacramento County are more likely than men to self-report manifestations of likely serious psychological distress in the past year.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139699</xdr:colOff>
      <xdr:row>5</xdr:row>
      <xdr:rowOff>133349</xdr:rowOff>
    </xdr:from>
    <xdr:to>
      <xdr:col>11</xdr:col>
      <xdr:colOff>19050</xdr:colOff>
      <xdr:row>13</xdr:row>
      <xdr:rowOff>66674</xdr:rowOff>
    </xdr:to>
    <xdr:sp macro="" textlink="">
      <xdr:nvSpPr>
        <xdr:cNvPr id="2" name="TextBox 1">
          <a:extLst>
            <a:ext uri="{FF2B5EF4-FFF2-40B4-BE49-F238E27FC236}">
              <a16:creationId xmlns:a16="http://schemas.microsoft.com/office/drawing/2014/main" id="{7E772B75-787E-47A9-BA6F-A9E3D0210901}"/>
            </a:ext>
          </a:extLst>
        </xdr:cNvPr>
        <xdr:cNvSpPr txBox="1"/>
      </xdr:nvSpPr>
      <xdr:spPr>
        <a:xfrm>
          <a:off x="6978649" y="1162049"/>
          <a:ext cx="1193801" cy="1304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For the 2021-2022</a:t>
          </a:r>
          <a:r>
            <a:rPr lang="en-US" sz="1100" b="0" i="0" u="none" strike="noStrike" baseline="0">
              <a:solidFill>
                <a:schemeClr val="dk1"/>
              </a:solidFill>
              <a:effectLst/>
              <a:latin typeface="+mj-lt"/>
              <a:ea typeface="+mn-ea"/>
              <a:cs typeface="+mn-cs"/>
            </a:rPr>
            <a:t> school year</a:t>
          </a:r>
          <a:r>
            <a:rPr lang="en-US" sz="1100" b="0" i="0" u="none" strike="noStrike">
              <a:solidFill>
                <a:schemeClr val="dk1"/>
              </a:solidFill>
              <a:effectLst/>
              <a:latin typeface="+mj-lt"/>
              <a:ea typeface="+mn-ea"/>
              <a:cs typeface="+mn-cs"/>
            </a:rPr>
            <a:t>,</a:t>
          </a:r>
          <a:r>
            <a:rPr lang="en-US" sz="1100" b="0" i="0" u="none" strike="noStrike" baseline="0">
              <a:solidFill>
                <a:schemeClr val="dk1"/>
              </a:solidFill>
              <a:effectLst/>
              <a:latin typeface="+mj-lt"/>
              <a:ea typeface="+mn-ea"/>
              <a:cs typeface="+mn-cs"/>
            </a:rPr>
            <a:t> </a:t>
          </a:r>
          <a:r>
            <a:rPr lang="en-US" sz="1100" b="0" i="0" u="none" strike="noStrike">
              <a:solidFill>
                <a:schemeClr val="dk1"/>
              </a:solidFill>
              <a:effectLst/>
              <a:latin typeface="+mj-lt"/>
              <a:ea typeface="+mn-ea"/>
              <a:cs typeface="+mn-cs"/>
            </a:rPr>
            <a:t>46%</a:t>
          </a:r>
          <a:r>
            <a:rPr lang="en-US" sz="1100" b="0" i="0" u="none" strike="noStrike" baseline="0">
              <a:solidFill>
                <a:schemeClr val="dk1"/>
              </a:solidFill>
              <a:effectLst/>
              <a:latin typeface="+mj-lt"/>
              <a:ea typeface="+mn-ea"/>
              <a:cs typeface="+mn-cs"/>
            </a:rPr>
            <a:t> of students who dropped out in Sacramento County were female. </a:t>
          </a:r>
          <a:endParaRPr lang="en-US" sz="1100" b="0" i="0" u="none" strike="noStrike">
            <a:solidFill>
              <a:schemeClr val="dk1"/>
            </a:solidFill>
            <a:effectLst/>
            <a:latin typeface="+mj-lt"/>
            <a:ea typeface="+mn-ea"/>
            <a:cs typeface="+mn-cs"/>
          </a:endParaRPr>
        </a:p>
      </xdr:txBody>
    </xdr:sp>
    <xdr:clientData/>
  </xdr:twoCellAnchor>
  <xdr:twoCellAnchor>
    <xdr:from>
      <xdr:col>9</xdr:col>
      <xdr:colOff>120649</xdr:colOff>
      <xdr:row>14</xdr:row>
      <xdr:rowOff>152399</xdr:rowOff>
    </xdr:from>
    <xdr:to>
      <xdr:col>10</xdr:col>
      <xdr:colOff>571500</xdr:colOff>
      <xdr:row>23</xdr:row>
      <xdr:rowOff>114300</xdr:rowOff>
    </xdr:to>
    <xdr:sp macro="" textlink="">
      <xdr:nvSpPr>
        <xdr:cNvPr id="3" name="TextBox 2">
          <a:extLst>
            <a:ext uri="{FF2B5EF4-FFF2-40B4-BE49-F238E27FC236}">
              <a16:creationId xmlns:a16="http://schemas.microsoft.com/office/drawing/2014/main" id="{ED6A3446-A5EC-4E3F-BE87-A61CCD70FE29}"/>
            </a:ext>
          </a:extLst>
        </xdr:cNvPr>
        <xdr:cNvSpPr txBox="1"/>
      </xdr:nvSpPr>
      <xdr:spPr>
        <a:xfrm>
          <a:off x="6959599" y="2724149"/>
          <a:ext cx="1155701" cy="152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j-lt"/>
              <a:ea typeface="+mn-ea"/>
              <a:cs typeface="+mn-cs"/>
            </a:rPr>
            <a:t>For the 2021-2022</a:t>
          </a:r>
          <a:r>
            <a:rPr lang="en-US" sz="1100" b="0" i="0" baseline="0">
              <a:solidFill>
                <a:schemeClr val="dk1"/>
              </a:solidFill>
              <a:effectLst/>
              <a:latin typeface="+mj-lt"/>
              <a:ea typeface="+mn-ea"/>
              <a:cs typeface="+mn-cs"/>
            </a:rPr>
            <a:t> school year</a:t>
          </a:r>
          <a:r>
            <a:rPr lang="en-US" sz="1100" b="0" i="0">
              <a:solidFill>
                <a:schemeClr val="dk1"/>
              </a:solidFill>
              <a:effectLst/>
              <a:latin typeface="+mj-lt"/>
              <a:ea typeface="+mn-ea"/>
              <a:cs typeface="+mn-cs"/>
            </a:rPr>
            <a:t>,</a:t>
          </a:r>
          <a:r>
            <a:rPr lang="en-US" sz="1100" b="0" i="0" baseline="0">
              <a:solidFill>
                <a:schemeClr val="dk1"/>
              </a:solidFill>
              <a:effectLst/>
              <a:latin typeface="+mj-lt"/>
              <a:ea typeface="+mn-ea"/>
              <a:cs typeface="+mn-cs"/>
            </a:rPr>
            <a:t> 51% of students who graduated within four years were female. </a:t>
          </a:r>
          <a:endParaRPr lang="en-US">
            <a:effectLst/>
            <a:latin typeface="+mj-lt"/>
          </a:endParaRPr>
        </a:p>
        <a:p>
          <a:endParaRPr lang="en-US" sz="1100" b="0" i="0" u="none" strike="noStrike">
            <a:solidFill>
              <a:schemeClr val="dk1"/>
            </a:solidFill>
            <a:effectLst/>
            <a:latin typeface="+mj-lt"/>
            <a:ea typeface="+mn-ea"/>
            <a:cs typeface="+mn-cs"/>
          </a:endParaRPr>
        </a:p>
      </xdr:txBody>
    </xdr:sp>
    <xdr:clientData/>
  </xdr:twoCellAnchor>
  <xdr:twoCellAnchor>
    <xdr:from>
      <xdr:col>6</xdr:col>
      <xdr:colOff>628651</xdr:colOff>
      <xdr:row>28</xdr:row>
      <xdr:rowOff>57149</xdr:rowOff>
    </xdr:from>
    <xdr:to>
      <xdr:col>11</xdr:col>
      <xdr:colOff>0</xdr:colOff>
      <xdr:row>34</xdr:row>
      <xdr:rowOff>19050</xdr:rowOff>
    </xdr:to>
    <xdr:sp macro="" textlink="">
      <xdr:nvSpPr>
        <xdr:cNvPr id="4" name="TextBox 3">
          <a:extLst>
            <a:ext uri="{FF2B5EF4-FFF2-40B4-BE49-F238E27FC236}">
              <a16:creationId xmlns:a16="http://schemas.microsoft.com/office/drawing/2014/main" id="{663D1684-CDDC-4112-8BB9-6084733BE325}"/>
            </a:ext>
          </a:extLst>
        </xdr:cNvPr>
        <xdr:cNvSpPr txBox="1"/>
      </xdr:nvSpPr>
      <xdr:spPr>
        <a:xfrm>
          <a:off x="5353051" y="5200649"/>
          <a:ext cx="2800349" cy="1104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Female students in Sacramento County are more likely to than their male peers to meet the University of California and California State University admision requirements upon high school graduation. </a:t>
          </a:r>
        </a:p>
      </xdr:txBody>
    </xdr:sp>
    <xdr:clientData/>
  </xdr:twoCellAnchor>
  <xdr:twoCellAnchor>
    <xdr:from>
      <xdr:col>5</xdr:col>
      <xdr:colOff>384174</xdr:colOff>
      <xdr:row>38</xdr:row>
      <xdr:rowOff>98424</xdr:rowOff>
    </xdr:from>
    <xdr:to>
      <xdr:col>8</xdr:col>
      <xdr:colOff>698499</xdr:colOff>
      <xdr:row>43</xdr:row>
      <xdr:rowOff>114299</xdr:rowOff>
    </xdr:to>
    <xdr:sp macro="" textlink="">
      <xdr:nvSpPr>
        <xdr:cNvPr id="5" name="TextBox 4">
          <a:extLst>
            <a:ext uri="{FF2B5EF4-FFF2-40B4-BE49-F238E27FC236}">
              <a16:creationId xmlns:a16="http://schemas.microsoft.com/office/drawing/2014/main" id="{62C091AE-E001-416A-A62F-AE30190448F2}"/>
            </a:ext>
          </a:extLst>
        </xdr:cNvPr>
        <xdr:cNvSpPr txBox="1"/>
      </xdr:nvSpPr>
      <xdr:spPr>
        <a:xfrm>
          <a:off x="4403724" y="7413624"/>
          <a:ext cx="2428875" cy="968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Over two-thirds</a:t>
          </a:r>
          <a:r>
            <a:rPr lang="en-US" sz="1100" b="0" i="0" u="none" strike="noStrike" baseline="0">
              <a:solidFill>
                <a:schemeClr val="dk1"/>
              </a:solidFill>
              <a:effectLst/>
              <a:latin typeface="+mj-lt"/>
              <a:ea typeface="+mn-ea"/>
              <a:cs typeface="+mn-cs"/>
            </a:rPr>
            <a:t> (</a:t>
          </a:r>
          <a:r>
            <a:rPr lang="en-US" sz="1100" b="0" i="0" u="none" strike="noStrike">
              <a:solidFill>
                <a:schemeClr val="dk1"/>
              </a:solidFill>
              <a:effectLst/>
              <a:latin typeface="+mj-lt"/>
              <a:ea typeface="+mn-ea"/>
              <a:cs typeface="+mn-cs"/>
            </a:rPr>
            <a:t>67%) of female high school graduates enroll in a postsecondary institution within sixteen months of graduation compared to 56% male high school graduates. </a:t>
          </a:r>
        </a:p>
      </xdr:txBody>
    </xdr:sp>
    <xdr:clientData/>
  </xdr:twoCellAnchor>
  <xdr:twoCellAnchor>
    <xdr:from>
      <xdr:col>6</xdr:col>
      <xdr:colOff>288924</xdr:colOff>
      <xdr:row>48</xdr:row>
      <xdr:rowOff>41275</xdr:rowOff>
    </xdr:from>
    <xdr:to>
      <xdr:col>9</xdr:col>
      <xdr:colOff>603249</xdr:colOff>
      <xdr:row>54</xdr:row>
      <xdr:rowOff>76201</xdr:rowOff>
    </xdr:to>
    <xdr:sp macro="" textlink="">
      <xdr:nvSpPr>
        <xdr:cNvPr id="6" name="TextBox 5">
          <a:extLst>
            <a:ext uri="{FF2B5EF4-FFF2-40B4-BE49-F238E27FC236}">
              <a16:creationId xmlns:a16="http://schemas.microsoft.com/office/drawing/2014/main" id="{D5F1C655-343C-492E-A836-C93A5E8B2389}"/>
            </a:ext>
          </a:extLst>
        </xdr:cNvPr>
        <xdr:cNvSpPr txBox="1"/>
      </xdr:nvSpPr>
      <xdr:spPr>
        <a:xfrm>
          <a:off x="5013324" y="9871075"/>
          <a:ext cx="2428875" cy="1177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There are around 800 female foster students enrolled in Sacramento County schools. They represent half of the total enrolled foster students in the County.</a:t>
          </a:r>
        </a:p>
      </xdr:txBody>
    </xdr:sp>
    <xdr:clientData/>
  </xdr:twoCellAnchor>
  <xdr:twoCellAnchor>
    <xdr:from>
      <xdr:col>5</xdr:col>
      <xdr:colOff>650874</xdr:colOff>
      <xdr:row>57</xdr:row>
      <xdr:rowOff>117475</xdr:rowOff>
    </xdr:from>
    <xdr:to>
      <xdr:col>9</xdr:col>
      <xdr:colOff>260349</xdr:colOff>
      <xdr:row>62</xdr:row>
      <xdr:rowOff>95251</xdr:rowOff>
    </xdr:to>
    <xdr:sp macro="" textlink="">
      <xdr:nvSpPr>
        <xdr:cNvPr id="7" name="TextBox 6">
          <a:extLst>
            <a:ext uri="{FF2B5EF4-FFF2-40B4-BE49-F238E27FC236}">
              <a16:creationId xmlns:a16="http://schemas.microsoft.com/office/drawing/2014/main" id="{1B01DFA5-440C-466A-87A0-13552B1BBA94}"/>
            </a:ext>
          </a:extLst>
        </xdr:cNvPr>
        <xdr:cNvSpPr txBox="1"/>
      </xdr:nvSpPr>
      <xdr:spPr>
        <a:xfrm>
          <a:off x="4670424" y="12233275"/>
          <a:ext cx="2428875" cy="930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Foster students represent less than one percent of total students enrolled in Sacramento County.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381000</xdr:colOff>
      <xdr:row>140</xdr:row>
      <xdr:rowOff>133350</xdr:rowOff>
    </xdr:from>
    <xdr:to>
      <xdr:col>8</xdr:col>
      <xdr:colOff>590550</xdr:colOff>
      <xdr:row>151</xdr:row>
      <xdr:rowOff>133350</xdr:rowOff>
    </xdr:to>
    <xdr:sp macro="" textlink="">
      <xdr:nvSpPr>
        <xdr:cNvPr id="2" name="TextBox 1">
          <a:extLst>
            <a:ext uri="{FF2B5EF4-FFF2-40B4-BE49-F238E27FC236}">
              <a16:creationId xmlns:a16="http://schemas.microsoft.com/office/drawing/2014/main" id="{20EAE215-54D7-47A0-B378-F4CEA23DAB24}"/>
            </a:ext>
          </a:extLst>
        </xdr:cNvPr>
        <xdr:cNvSpPr txBox="1"/>
      </xdr:nvSpPr>
      <xdr:spPr>
        <a:xfrm>
          <a:off x="381000" y="23450550"/>
          <a:ext cx="6877050" cy="1990725"/>
        </a:xfrm>
        <a:prstGeom prst="rect">
          <a:avLst/>
        </a:prstGeom>
        <a:solidFill>
          <a:schemeClr val="lt1"/>
        </a:solidFill>
        <a:ln w="9525" cap="sq" cmpd="tri">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latin typeface="+mn-lt"/>
              <a:cs typeface="Arial" panose="020B0604020202020204" pitchFamily="34" charset="0"/>
            </a:rPr>
            <a:t>A Note on Sex Trafficking</a:t>
          </a:r>
          <a:r>
            <a:rPr lang="en-US" sz="1100" b="1" baseline="0">
              <a:latin typeface="+mn-lt"/>
              <a:cs typeface="Arial" panose="020B0604020202020204" pitchFamily="34" charset="0"/>
            </a:rPr>
            <a:t> Data:</a:t>
          </a:r>
        </a:p>
        <a:p>
          <a:pPr algn="l"/>
          <a:r>
            <a:rPr lang="en-US" sz="1100">
              <a:latin typeface="+mn-lt"/>
              <a:cs typeface="Arial" panose="020B0604020202020204" pitchFamily="34" charset="0"/>
            </a:rPr>
            <a:t>Estimating the prevalance</a:t>
          </a:r>
          <a:r>
            <a:rPr lang="en-US" sz="1100" baseline="0">
              <a:latin typeface="+mn-lt"/>
              <a:cs typeface="Arial" panose="020B0604020202020204" pitchFamily="34" charset="0"/>
            </a:rPr>
            <a:t> of sex trafficking is historically difficult. Defining and operationalization for research purposes has numerous challenges. There are only 13 studies in the United States that have estimated the prevelance of sex trafficking to date. One of the studies released in 2022 was a joint effort between Community Against Sexual Harm, Institute for Social Research at Sacramento State, and RTI International. The Estimating Sex Traffickiing in Sacramento County: Final Report (2022) is the first study to estimate the prevelance of sex trafficking in a California community. According to the study, there is an estimated </a:t>
          </a:r>
          <a:r>
            <a:rPr lang="en-US" sz="1100" b="1" baseline="0">
              <a:latin typeface="+mn-lt"/>
              <a:cs typeface="Arial" panose="020B0604020202020204" pitchFamily="34" charset="0"/>
            </a:rPr>
            <a:t>13,079 victims of sex trafficking between 2015 and 2020</a:t>
          </a:r>
          <a:r>
            <a:rPr lang="en-US" sz="1100" baseline="0">
              <a:latin typeface="+mn-lt"/>
              <a:cs typeface="Arial" panose="020B0604020202020204" pitchFamily="34" charset="0"/>
            </a:rPr>
            <a:t>. This means that there are </a:t>
          </a:r>
          <a:r>
            <a:rPr lang="en-US" sz="1100" b="1" baseline="0">
              <a:latin typeface="+mn-lt"/>
              <a:cs typeface="Arial" panose="020B0604020202020204" pitchFamily="34" charset="0"/>
            </a:rPr>
            <a:t>11.2 times more victims </a:t>
          </a:r>
          <a:r>
            <a:rPr lang="en-US" sz="1100" baseline="0">
              <a:latin typeface="+mn-lt"/>
              <a:cs typeface="Arial" panose="020B0604020202020204" pitchFamily="34" charset="0"/>
            </a:rPr>
            <a:t>in the County than are identified by law enforcement or service providers.</a:t>
          </a:r>
        </a:p>
        <a:p>
          <a:pPr algn="l"/>
          <a:endParaRPr lang="en-US" sz="1100" baseline="0">
            <a:latin typeface="+mn-lt"/>
            <a:cs typeface="Arial" panose="020B0604020202020204" pitchFamily="34" charset="0"/>
          </a:endParaRPr>
        </a:p>
        <a:p>
          <a:pPr algn="l"/>
          <a:r>
            <a:rPr lang="en-US" sz="1100">
              <a:latin typeface="+mn-lt"/>
              <a:cs typeface="Arial" panose="020B0604020202020204" pitchFamily="34" charset="0"/>
            </a:rPr>
            <a:t>Source: Estimating Sex Trafficking in Sacramento County:</a:t>
          </a:r>
          <a:r>
            <a:rPr lang="en-US" sz="1100" baseline="0">
              <a:latin typeface="+mn-lt"/>
              <a:cs typeface="Arial" panose="020B0604020202020204" pitchFamily="34" charset="0"/>
            </a:rPr>
            <a:t> Final Report (2022)</a:t>
          </a:r>
          <a:endParaRPr lang="en-US" sz="1100">
            <a:latin typeface="+mn-lt"/>
            <a:cs typeface="Arial" panose="020B0604020202020204" pitchFamily="34" charset="0"/>
          </a:endParaRPr>
        </a:p>
      </xdr:txBody>
    </xdr:sp>
    <xdr:clientData/>
  </xdr:twoCellAnchor>
  <xdr:twoCellAnchor>
    <xdr:from>
      <xdr:col>6</xdr:col>
      <xdr:colOff>0</xdr:colOff>
      <xdr:row>4</xdr:row>
      <xdr:rowOff>0</xdr:rowOff>
    </xdr:from>
    <xdr:to>
      <xdr:col>9</xdr:col>
      <xdr:colOff>200025</xdr:colOff>
      <xdr:row>11</xdr:row>
      <xdr:rowOff>101600</xdr:rowOff>
    </xdr:to>
    <xdr:sp macro="" textlink="">
      <xdr:nvSpPr>
        <xdr:cNvPr id="3" name="TextBox 2">
          <a:extLst>
            <a:ext uri="{FF2B5EF4-FFF2-40B4-BE49-F238E27FC236}">
              <a16:creationId xmlns:a16="http://schemas.microsoft.com/office/drawing/2014/main" id="{3CF870B0-335B-4428-A7B1-F54627A865E9}"/>
            </a:ext>
          </a:extLst>
        </xdr:cNvPr>
        <xdr:cNvSpPr txBox="1"/>
      </xdr:nvSpPr>
      <xdr:spPr>
        <a:xfrm>
          <a:off x="5657850" y="857250"/>
          <a:ext cx="2514600" cy="1368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Foster care entry rates have</a:t>
          </a:r>
          <a:r>
            <a:rPr lang="en-US" sz="1100" b="0" i="0" u="none" strike="noStrike" baseline="0">
              <a:solidFill>
                <a:schemeClr val="dk1"/>
              </a:solidFill>
              <a:effectLst/>
              <a:latin typeface="+mj-lt"/>
              <a:ea typeface="+mn-ea"/>
              <a:cs typeface="+mn-cs"/>
            </a:rPr>
            <a:t> decreased</a:t>
          </a:r>
          <a:r>
            <a:rPr lang="en-US" sz="1100" b="0" i="0" u="none" strike="noStrike">
              <a:solidFill>
                <a:schemeClr val="dk1"/>
              </a:solidFill>
              <a:effectLst/>
              <a:latin typeface="+mj-lt"/>
              <a:ea typeface="+mn-ea"/>
              <a:cs typeface="+mn-cs"/>
            </a:rPr>
            <a:t> since 2019. </a:t>
          </a:r>
        </a:p>
        <a:p>
          <a:endParaRPr lang="en-US" sz="1100" b="0" i="0" u="none" strike="noStrike">
            <a:solidFill>
              <a:schemeClr val="dk1"/>
            </a:solidFill>
            <a:effectLst/>
            <a:latin typeface="+mj-lt"/>
            <a:ea typeface="+mn-ea"/>
            <a:cs typeface="+mn-cs"/>
          </a:endParaRPr>
        </a:p>
        <a:p>
          <a:r>
            <a:rPr lang="en-US" sz="1100" b="0" i="0" u="none" strike="noStrike">
              <a:solidFill>
                <a:schemeClr val="dk1"/>
              </a:solidFill>
              <a:effectLst/>
              <a:latin typeface="+mj-lt"/>
              <a:ea typeface="+mn-ea"/>
              <a:cs typeface="+mn-cs"/>
            </a:rPr>
            <a:t>In 2022, foster care entry rates for male and female children were similar.</a:t>
          </a:r>
        </a:p>
      </xdr:txBody>
    </xdr:sp>
    <xdr:clientData/>
  </xdr:twoCellAnchor>
  <xdr:twoCellAnchor>
    <xdr:from>
      <xdr:col>6</xdr:col>
      <xdr:colOff>0</xdr:colOff>
      <xdr:row>13</xdr:row>
      <xdr:rowOff>0</xdr:rowOff>
    </xdr:from>
    <xdr:to>
      <xdr:col>9</xdr:col>
      <xdr:colOff>200025</xdr:colOff>
      <xdr:row>20</xdr:row>
      <xdr:rowOff>101600</xdr:rowOff>
    </xdr:to>
    <xdr:sp macro="" textlink="">
      <xdr:nvSpPr>
        <xdr:cNvPr id="4" name="TextBox 3">
          <a:extLst>
            <a:ext uri="{FF2B5EF4-FFF2-40B4-BE49-F238E27FC236}">
              <a16:creationId xmlns:a16="http://schemas.microsoft.com/office/drawing/2014/main" id="{ADABDE5C-23D2-444A-929D-A8B9CAE4FBC4}"/>
            </a:ext>
          </a:extLst>
        </xdr:cNvPr>
        <xdr:cNvSpPr txBox="1"/>
      </xdr:nvSpPr>
      <xdr:spPr>
        <a:xfrm>
          <a:off x="5657850" y="2486025"/>
          <a:ext cx="2514600" cy="1368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Rates of maltreatment in foster care for Sacramento County are similar for male and female children. </a:t>
          </a:r>
        </a:p>
        <a:p>
          <a:endParaRPr lang="en-US" sz="1100" b="0" i="0" u="none" strike="noStrike">
            <a:solidFill>
              <a:schemeClr val="dk1"/>
            </a:solidFill>
            <a:effectLst/>
            <a:latin typeface="+mj-lt"/>
            <a:ea typeface="+mn-ea"/>
            <a:cs typeface="+mn-cs"/>
          </a:endParaRPr>
        </a:p>
        <a:p>
          <a:r>
            <a:rPr lang="en-US" sz="1100" b="0" i="0" u="none" strike="noStrike">
              <a:solidFill>
                <a:schemeClr val="dk1"/>
              </a:solidFill>
              <a:effectLst/>
              <a:latin typeface="+mj-lt"/>
              <a:ea typeface="+mn-ea"/>
              <a:cs typeface="+mn-cs"/>
            </a:rPr>
            <a:t>Reports of maltreatment in foster care have decreased since 2019.</a:t>
          </a:r>
          <a:r>
            <a:rPr lang="en-US" sz="1100" b="0" i="0" u="none" strike="noStrike" baseline="0">
              <a:solidFill>
                <a:schemeClr val="dk1"/>
              </a:solidFill>
              <a:effectLst/>
              <a:latin typeface="+mj-lt"/>
              <a:ea typeface="+mn-ea"/>
              <a:cs typeface="+mn-cs"/>
            </a:rPr>
            <a:t> </a:t>
          </a:r>
          <a:endParaRPr lang="en-US" sz="1100" b="0" i="0" u="none" strike="noStrike">
            <a:solidFill>
              <a:schemeClr val="dk1"/>
            </a:solidFill>
            <a:effectLst/>
            <a:latin typeface="+mj-lt"/>
            <a:ea typeface="+mn-ea"/>
            <a:cs typeface="+mn-cs"/>
          </a:endParaRPr>
        </a:p>
      </xdr:txBody>
    </xdr:sp>
    <xdr:clientData/>
  </xdr:twoCellAnchor>
  <xdr:twoCellAnchor>
    <xdr:from>
      <xdr:col>7</xdr:col>
      <xdr:colOff>9525</xdr:colOff>
      <xdr:row>21</xdr:row>
      <xdr:rowOff>69849</xdr:rowOff>
    </xdr:from>
    <xdr:to>
      <xdr:col>10</xdr:col>
      <xdr:colOff>209550</xdr:colOff>
      <xdr:row>31</xdr:row>
      <xdr:rowOff>95250</xdr:rowOff>
    </xdr:to>
    <xdr:sp macro="" textlink="">
      <xdr:nvSpPr>
        <xdr:cNvPr id="5" name="TextBox 4">
          <a:extLst>
            <a:ext uri="{FF2B5EF4-FFF2-40B4-BE49-F238E27FC236}">
              <a16:creationId xmlns:a16="http://schemas.microsoft.com/office/drawing/2014/main" id="{006E169A-C903-4FA5-AF42-ED025641DB16}"/>
            </a:ext>
          </a:extLst>
        </xdr:cNvPr>
        <xdr:cNvSpPr txBox="1"/>
      </xdr:nvSpPr>
      <xdr:spPr>
        <a:xfrm>
          <a:off x="6124575" y="4184649"/>
          <a:ext cx="2400300" cy="1930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The</a:t>
          </a:r>
          <a:r>
            <a:rPr lang="en-US" sz="1100" b="0" i="0" u="none" strike="noStrike" baseline="0">
              <a:solidFill>
                <a:schemeClr val="dk1"/>
              </a:solidFill>
              <a:effectLst/>
              <a:latin typeface="+mj-lt"/>
              <a:ea typeface="+mn-ea"/>
              <a:cs typeface="+mn-cs"/>
            </a:rPr>
            <a:t> violent crime rate for Sacramento County has increased between 2019-2022. In 2022, violent crime rate in the county was 563 reported incidents per 100,000 people</a:t>
          </a:r>
        </a:p>
        <a:p>
          <a:endParaRPr lang="en-US" sz="1100" b="0" i="0" u="none" strike="noStrike" baseline="0">
            <a:solidFill>
              <a:schemeClr val="dk1"/>
            </a:solidFill>
            <a:effectLst/>
            <a:latin typeface="+mj-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j-lt"/>
              <a:ea typeface="+mn-ea"/>
              <a:cs typeface="+mn-cs"/>
            </a:rPr>
            <a:t>Violent Crime</a:t>
          </a:r>
          <a:r>
            <a:rPr lang="en-US" sz="1100" b="0" baseline="0">
              <a:solidFill>
                <a:schemeClr val="dk1"/>
              </a:solidFill>
              <a:effectLst/>
              <a:latin typeface="+mj-lt"/>
              <a:ea typeface="+mn-ea"/>
              <a:cs typeface="+mn-cs"/>
            </a:rPr>
            <a:t> </a:t>
          </a:r>
          <a:r>
            <a:rPr lang="en-US" sz="1100" b="0">
              <a:solidFill>
                <a:schemeClr val="dk1"/>
              </a:solidFill>
              <a:effectLst/>
              <a:latin typeface="+mj-lt"/>
              <a:ea typeface="+mn-ea"/>
              <a:cs typeface="+mn-cs"/>
            </a:rPr>
            <a:t>includes homicide, robbery, rape, and attempted rape, as defined by the California Dept. of Justice.</a:t>
          </a:r>
          <a:endParaRPr lang="en-US" b="0">
            <a:effectLst/>
            <a:latin typeface="+mj-lt"/>
          </a:endParaRPr>
        </a:p>
        <a:p>
          <a:endParaRPr lang="en-US" sz="1100" b="0" i="0" u="none" strike="noStrike">
            <a:solidFill>
              <a:schemeClr val="dk1"/>
            </a:solidFill>
            <a:effectLst/>
            <a:latin typeface="+mj-lt"/>
            <a:ea typeface="+mn-ea"/>
            <a:cs typeface="+mn-cs"/>
          </a:endParaRPr>
        </a:p>
      </xdr:txBody>
    </xdr:sp>
    <xdr:clientData/>
  </xdr:twoCellAnchor>
  <xdr:twoCellAnchor>
    <xdr:from>
      <xdr:col>7</xdr:col>
      <xdr:colOff>312964</xdr:colOff>
      <xdr:row>38</xdr:row>
      <xdr:rowOff>40821</xdr:rowOff>
    </xdr:from>
    <xdr:to>
      <xdr:col>10</xdr:col>
      <xdr:colOff>512989</xdr:colOff>
      <xdr:row>45</xdr:row>
      <xdr:rowOff>142421</xdr:rowOff>
    </xdr:to>
    <xdr:sp macro="" textlink="">
      <xdr:nvSpPr>
        <xdr:cNvPr id="6" name="TextBox 5">
          <a:extLst>
            <a:ext uri="{FF2B5EF4-FFF2-40B4-BE49-F238E27FC236}">
              <a16:creationId xmlns:a16="http://schemas.microsoft.com/office/drawing/2014/main" id="{5B452A7F-49FA-47F9-910F-D26A3231D085}"/>
            </a:ext>
          </a:extLst>
        </xdr:cNvPr>
        <xdr:cNvSpPr txBox="1"/>
      </xdr:nvSpPr>
      <xdr:spPr>
        <a:xfrm>
          <a:off x="6436178" y="7443107"/>
          <a:ext cx="2404382" cy="143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In 2022,</a:t>
          </a:r>
          <a:r>
            <a:rPr lang="en-US" sz="1100" b="0" i="0" u="none" strike="noStrike" baseline="0">
              <a:solidFill>
                <a:schemeClr val="dk1"/>
              </a:solidFill>
              <a:effectLst/>
              <a:latin typeface="+mj-lt"/>
              <a:ea typeface="+mn-ea"/>
              <a:cs typeface="+mn-cs"/>
            </a:rPr>
            <a:t> on</a:t>
          </a:r>
          <a:r>
            <a:rPr lang="en-US" sz="1100" b="0" i="0" u="none" strike="noStrike">
              <a:solidFill>
                <a:schemeClr val="dk1"/>
              </a:solidFill>
              <a:effectLst/>
              <a:latin typeface="+mj-lt"/>
              <a:ea typeface="+mn-ea"/>
              <a:cs typeface="+mn-cs"/>
            </a:rPr>
            <a:t>ly</a:t>
          </a:r>
          <a:r>
            <a:rPr lang="en-US" sz="1100" b="0" i="0" u="none" strike="noStrike" baseline="0">
              <a:solidFill>
                <a:schemeClr val="dk1"/>
              </a:solidFill>
              <a:effectLst/>
              <a:latin typeface="+mj-lt"/>
              <a:ea typeface="+mn-ea"/>
              <a:cs typeface="+mn-cs"/>
            </a:rPr>
            <a:t> one-in-five (20%) of homicide victims in Sacramento County were women. </a:t>
          </a:r>
          <a:endParaRPr lang="en-US" sz="1100" b="0" i="0" u="none" strike="noStrike">
            <a:solidFill>
              <a:schemeClr val="dk1"/>
            </a:solidFill>
            <a:effectLst/>
            <a:latin typeface="+mj-lt"/>
            <a:ea typeface="+mn-ea"/>
            <a:cs typeface="+mn-cs"/>
          </a:endParaRPr>
        </a:p>
      </xdr:txBody>
    </xdr:sp>
    <xdr:clientData/>
  </xdr:twoCellAnchor>
  <xdr:twoCellAnchor>
    <xdr:from>
      <xdr:col>7</xdr:col>
      <xdr:colOff>0</xdr:colOff>
      <xdr:row>87</xdr:row>
      <xdr:rowOff>0</xdr:rowOff>
    </xdr:from>
    <xdr:to>
      <xdr:col>10</xdr:col>
      <xdr:colOff>200025</xdr:colOff>
      <xdr:row>94</xdr:row>
      <xdr:rowOff>101600</xdr:rowOff>
    </xdr:to>
    <xdr:sp macro="" textlink="">
      <xdr:nvSpPr>
        <xdr:cNvPr id="7" name="TextBox 6">
          <a:extLst>
            <a:ext uri="{FF2B5EF4-FFF2-40B4-BE49-F238E27FC236}">
              <a16:creationId xmlns:a16="http://schemas.microsoft.com/office/drawing/2014/main" id="{803C5051-6EFC-4CB3-8DFA-FE6142AD65F4}"/>
            </a:ext>
          </a:extLst>
        </xdr:cNvPr>
        <xdr:cNvSpPr txBox="1"/>
      </xdr:nvSpPr>
      <xdr:spPr>
        <a:xfrm>
          <a:off x="6429375" y="16668750"/>
          <a:ext cx="2514600" cy="1368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0">
              <a:solidFill>
                <a:schemeClr val="dk1"/>
              </a:solidFill>
              <a:effectLst/>
              <a:latin typeface="+mj-lt"/>
              <a:ea typeface="+mn-ea"/>
              <a:cs typeface="+mn-cs"/>
            </a:rPr>
            <a:t>In 2022,</a:t>
          </a:r>
          <a:r>
            <a:rPr lang="en-US" sz="1100" b="0" baseline="0">
              <a:solidFill>
                <a:schemeClr val="dk1"/>
              </a:solidFill>
              <a:effectLst/>
              <a:latin typeface="+mj-lt"/>
              <a:ea typeface="+mn-ea"/>
              <a:cs typeface="+mn-cs"/>
            </a:rPr>
            <a:t> there were </a:t>
          </a:r>
          <a:r>
            <a:rPr lang="en-US" sz="1100" b="0">
              <a:solidFill>
                <a:schemeClr val="dk1"/>
              </a:solidFill>
              <a:effectLst/>
              <a:latin typeface="+mj-lt"/>
              <a:ea typeface="+mn-ea"/>
              <a:cs typeface="+mn-cs"/>
            </a:rPr>
            <a:t>5,113 calls for assistance with</a:t>
          </a:r>
          <a:r>
            <a:rPr lang="en-US" sz="1100" b="0" baseline="0">
              <a:solidFill>
                <a:schemeClr val="dk1"/>
              </a:solidFill>
              <a:effectLst/>
              <a:latin typeface="+mj-lt"/>
              <a:ea typeface="+mn-ea"/>
              <a:cs typeface="+mn-cs"/>
            </a:rPr>
            <a:t> </a:t>
          </a:r>
          <a:r>
            <a:rPr lang="en-US" sz="1100" b="0">
              <a:solidFill>
                <a:schemeClr val="dk1"/>
              </a:solidFill>
              <a:effectLst/>
              <a:latin typeface="+mj-lt"/>
              <a:ea typeface="+mn-ea"/>
              <a:cs typeface="+mn-cs"/>
            </a:rPr>
            <a:t>domestic violence.</a:t>
          </a:r>
          <a:r>
            <a:rPr lang="en-US" sz="1100" b="0" baseline="0">
              <a:solidFill>
                <a:schemeClr val="dk1"/>
              </a:solidFill>
              <a:effectLst/>
              <a:latin typeface="+mj-lt"/>
              <a:ea typeface="+mn-ea"/>
              <a:cs typeface="+mn-cs"/>
            </a:rPr>
            <a:t> </a:t>
          </a:r>
        </a:p>
        <a:p>
          <a:pPr rtl="0" eaLnBrk="1" latinLnBrk="0" hangingPunct="1"/>
          <a:endParaRPr lang="en-US" sz="1100" b="0" baseline="0">
            <a:solidFill>
              <a:schemeClr val="dk1"/>
            </a:solidFill>
            <a:effectLst/>
            <a:latin typeface="+mj-lt"/>
            <a:ea typeface="+mn-ea"/>
            <a:cs typeface="+mn-cs"/>
          </a:endParaRPr>
        </a:p>
        <a:p>
          <a:pPr rtl="0" eaLnBrk="1" latinLnBrk="0" hangingPunct="1"/>
          <a:r>
            <a:rPr lang="en-US">
              <a:effectLst/>
              <a:latin typeface="+mj-lt"/>
            </a:rPr>
            <a:t>The rate of domestic calls for assistance in Sacramento County is 4.2 per 1,000 adults of all genders. (2022)</a:t>
          </a:r>
        </a:p>
      </xdr:txBody>
    </xdr:sp>
    <xdr:clientData/>
  </xdr:twoCellAnchor>
  <xdr:twoCellAnchor>
    <xdr:from>
      <xdr:col>7</xdr:col>
      <xdr:colOff>0</xdr:colOff>
      <xdr:row>99</xdr:row>
      <xdr:rowOff>0</xdr:rowOff>
    </xdr:from>
    <xdr:to>
      <xdr:col>10</xdr:col>
      <xdr:colOff>200025</xdr:colOff>
      <xdr:row>106</xdr:row>
      <xdr:rowOff>101600</xdr:rowOff>
    </xdr:to>
    <xdr:sp macro="" textlink="">
      <xdr:nvSpPr>
        <xdr:cNvPr id="8" name="TextBox 7">
          <a:extLst>
            <a:ext uri="{FF2B5EF4-FFF2-40B4-BE49-F238E27FC236}">
              <a16:creationId xmlns:a16="http://schemas.microsoft.com/office/drawing/2014/main" id="{E988C64F-67F7-420C-80CB-87E4A80D64E4}"/>
            </a:ext>
          </a:extLst>
        </xdr:cNvPr>
        <xdr:cNvSpPr txBox="1"/>
      </xdr:nvSpPr>
      <xdr:spPr>
        <a:xfrm>
          <a:off x="6429375" y="18840450"/>
          <a:ext cx="2514600" cy="1368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j-lt"/>
              <a:ea typeface="+mn-ea"/>
              <a:cs typeface="+mn-cs"/>
            </a:rPr>
            <a:t>65 victims were strangled or suffocated (red flag for intimate partner homicide)</a:t>
          </a:r>
          <a:endParaRPr lang="en-US" b="0">
            <a:effectLst/>
            <a:latin typeface="+mj-lt"/>
          </a:endParaRPr>
        </a:p>
        <a:p>
          <a:pPr rtl="0" eaLnBrk="1" latinLnBrk="0" hangingPunct="1"/>
          <a:endParaRPr lang="en-US">
            <a:effectLst/>
            <a:latin typeface="+mj-lt"/>
          </a:endParaRPr>
        </a:p>
      </xdr:txBody>
    </xdr:sp>
    <xdr:clientData/>
  </xdr:twoCellAnchor>
  <xdr:twoCellAnchor>
    <xdr:from>
      <xdr:col>3</xdr:col>
      <xdr:colOff>95249</xdr:colOff>
      <xdr:row>122</xdr:row>
      <xdr:rowOff>44902</xdr:rowOff>
    </xdr:from>
    <xdr:to>
      <xdr:col>7</xdr:col>
      <xdr:colOff>639535</xdr:colOff>
      <xdr:row>130</xdr:row>
      <xdr:rowOff>140152</xdr:rowOff>
    </xdr:to>
    <xdr:sp macro="" textlink="">
      <xdr:nvSpPr>
        <xdr:cNvPr id="9" name="TextBox 8">
          <a:extLst>
            <a:ext uri="{FF2B5EF4-FFF2-40B4-BE49-F238E27FC236}">
              <a16:creationId xmlns:a16="http://schemas.microsoft.com/office/drawing/2014/main" id="{D30A0734-36AB-48FA-B55E-A8949590BFF2}"/>
            </a:ext>
          </a:extLst>
        </xdr:cNvPr>
        <xdr:cNvSpPr txBox="1"/>
      </xdr:nvSpPr>
      <xdr:spPr>
        <a:xfrm>
          <a:off x="3279320" y="24959581"/>
          <a:ext cx="3483429" cy="182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Between</a:t>
          </a:r>
          <a:r>
            <a:rPr lang="en-US" sz="1100" b="0" i="0" u="none" strike="noStrike" baseline="0">
              <a:solidFill>
                <a:schemeClr val="dk1"/>
              </a:solidFill>
              <a:effectLst/>
              <a:latin typeface="+mj-lt"/>
              <a:ea typeface="+mn-ea"/>
              <a:cs typeface="+mn-cs"/>
            </a:rPr>
            <a:t> 2019 and 2021, women made up 81% of Sacramento Regional Family Center's clients. </a:t>
          </a:r>
        </a:p>
        <a:p>
          <a:endParaRPr lang="en-US" sz="1100" b="0" i="0" u="none" strike="noStrike" baseline="0">
            <a:solidFill>
              <a:schemeClr val="dk1"/>
            </a:solidFill>
            <a:effectLst/>
            <a:latin typeface="+mj-lt"/>
            <a:ea typeface="+mn-ea"/>
            <a:cs typeface="+mn-cs"/>
          </a:endParaRPr>
        </a:p>
        <a:p>
          <a:r>
            <a:rPr lang="en-US" sz="1100" b="0" i="0" u="none" strike="noStrike" baseline="0">
              <a:solidFill>
                <a:schemeClr val="dk1"/>
              </a:solidFill>
              <a:effectLst/>
              <a:latin typeface="+mj-lt"/>
              <a:ea typeface="+mn-ea"/>
              <a:cs typeface="+mn-cs"/>
            </a:rPr>
            <a:t>The SRFC offers services to victims of domestic violence, elder abuse, human trafficking, sexual assault, and child abuse.</a:t>
          </a:r>
          <a:endParaRPr lang="en-US" sz="1100" b="0" i="0" u="none" strike="noStrike">
            <a:solidFill>
              <a:schemeClr val="dk1"/>
            </a:solidFill>
            <a:effectLst/>
            <a:latin typeface="+mj-lt"/>
            <a:ea typeface="+mn-ea"/>
            <a:cs typeface="+mn-cs"/>
          </a:endParaRPr>
        </a:p>
      </xdr:txBody>
    </xdr:sp>
    <xdr:clientData/>
  </xdr:twoCellAnchor>
  <xdr:twoCellAnchor>
    <xdr:from>
      <xdr:col>4</xdr:col>
      <xdr:colOff>0</xdr:colOff>
      <xdr:row>129</xdr:row>
      <xdr:rowOff>180974</xdr:rowOff>
    </xdr:from>
    <xdr:to>
      <xdr:col>7</xdr:col>
      <xdr:colOff>196850</xdr:colOff>
      <xdr:row>138</xdr:row>
      <xdr:rowOff>314324</xdr:rowOff>
    </xdr:to>
    <xdr:sp macro="" textlink="">
      <xdr:nvSpPr>
        <xdr:cNvPr id="10" name="TextBox 9">
          <a:extLst>
            <a:ext uri="{FF2B5EF4-FFF2-40B4-BE49-F238E27FC236}">
              <a16:creationId xmlns:a16="http://schemas.microsoft.com/office/drawing/2014/main" id="{F1ABEE35-9FDE-4E53-85C6-868DD1C7C386}"/>
            </a:ext>
          </a:extLst>
        </xdr:cNvPr>
        <xdr:cNvSpPr txBox="1"/>
      </xdr:nvSpPr>
      <xdr:spPr>
        <a:xfrm>
          <a:off x="4114800" y="25612724"/>
          <a:ext cx="2511425" cy="176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j-lt"/>
              <a:ea typeface="+mn-ea"/>
              <a:cs typeface="+mn-cs"/>
            </a:rPr>
            <a:t>Between 2019 and 2021, over</a:t>
          </a:r>
          <a:r>
            <a:rPr lang="en-US" sz="1100" b="0" i="0" u="none" strike="noStrike" baseline="0">
              <a:solidFill>
                <a:schemeClr val="dk1"/>
              </a:solidFill>
              <a:effectLst/>
              <a:latin typeface="+mj-lt"/>
              <a:ea typeface="+mn-ea"/>
              <a:cs typeface="+mn-cs"/>
            </a:rPr>
            <a:t> three-quarters of Sacramento Regional Family Center's clients were victims of domestic violence. </a:t>
          </a:r>
        </a:p>
        <a:p>
          <a:endParaRPr lang="en-US" sz="1100" b="0" i="0" u="none" strike="noStrike" baseline="0">
            <a:solidFill>
              <a:schemeClr val="dk1"/>
            </a:solidFill>
            <a:effectLst/>
            <a:latin typeface="+mj-lt"/>
            <a:ea typeface="+mn-ea"/>
            <a:cs typeface="+mn-cs"/>
          </a:endParaRPr>
        </a:p>
        <a:p>
          <a:r>
            <a:rPr lang="en-US" sz="1100" b="0" i="0" u="none" strike="noStrike">
              <a:solidFill>
                <a:schemeClr val="dk1"/>
              </a:solidFill>
              <a:effectLst/>
              <a:latin typeface="+mj-lt"/>
              <a:ea typeface="+mn-ea"/>
              <a:cs typeface="+mn-cs"/>
            </a:rPr>
            <a:t>Domestic violence was the most common victimization type represented in the total number of clients served by the Sacramento Regional Family Center.</a:t>
          </a:r>
        </a:p>
      </xdr:txBody>
    </xdr:sp>
    <xdr:clientData/>
  </xdr:twoCellAnchor>
  <xdr:twoCellAnchor>
    <xdr:from>
      <xdr:col>0</xdr:col>
      <xdr:colOff>0</xdr:colOff>
      <xdr:row>59</xdr:row>
      <xdr:rowOff>0</xdr:rowOff>
    </xdr:from>
    <xdr:to>
      <xdr:col>6</xdr:col>
      <xdr:colOff>285750</xdr:colOff>
      <xdr:row>60</xdr:row>
      <xdr:rowOff>136071</xdr:rowOff>
    </xdr:to>
    <xdr:sp macro="" textlink="">
      <xdr:nvSpPr>
        <xdr:cNvPr id="11" name="TextBox 10">
          <a:extLst>
            <a:ext uri="{FF2B5EF4-FFF2-40B4-BE49-F238E27FC236}">
              <a16:creationId xmlns:a16="http://schemas.microsoft.com/office/drawing/2014/main" id="{CE0F116B-7BF9-47E1-B0E0-09E47E23DBE8}"/>
            </a:ext>
          </a:extLst>
        </xdr:cNvPr>
        <xdr:cNvSpPr txBox="1"/>
      </xdr:nvSpPr>
      <xdr:spPr>
        <a:xfrm>
          <a:off x="0" y="11402786"/>
          <a:ext cx="5674179" cy="326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j-lt"/>
              <a:ea typeface="+mn-ea"/>
              <a:cs typeface="+mn-cs"/>
            </a:rPr>
            <a:t>In</a:t>
          </a:r>
          <a:r>
            <a:rPr lang="en-US" sz="1100" b="0" i="0" u="none" strike="noStrike" baseline="0">
              <a:solidFill>
                <a:schemeClr val="dk1"/>
              </a:solidFill>
              <a:effectLst/>
              <a:latin typeface="+mj-lt"/>
              <a:ea typeface="+mn-ea"/>
              <a:cs typeface="+mn-cs"/>
            </a:rPr>
            <a:t> 2022, all female homicide victims in Sacramento County were White, Hispanic, or Black. </a:t>
          </a:r>
          <a:endParaRPr lang="en-US" sz="1100" b="0" i="0" u="none" strike="noStrike">
            <a:solidFill>
              <a:schemeClr val="dk1"/>
            </a:solidFill>
            <a:effectLst/>
            <a:latin typeface="+mj-lt"/>
            <a:ea typeface="+mn-ea"/>
            <a:cs typeface="+mn-cs"/>
          </a:endParaRPr>
        </a:p>
      </xdr:txBody>
    </xdr:sp>
    <xdr:clientData/>
  </xdr:twoCellAnchor>
  <xdr:twoCellAnchor>
    <xdr:from>
      <xdr:col>0</xdr:col>
      <xdr:colOff>0</xdr:colOff>
      <xdr:row>71</xdr:row>
      <xdr:rowOff>0</xdr:rowOff>
    </xdr:from>
    <xdr:to>
      <xdr:col>6</xdr:col>
      <xdr:colOff>285750</xdr:colOff>
      <xdr:row>74</xdr:row>
      <xdr:rowOff>142875</xdr:rowOff>
    </xdr:to>
    <xdr:sp macro="" textlink="">
      <xdr:nvSpPr>
        <xdr:cNvPr id="12" name="TextBox 11">
          <a:extLst>
            <a:ext uri="{FF2B5EF4-FFF2-40B4-BE49-F238E27FC236}">
              <a16:creationId xmlns:a16="http://schemas.microsoft.com/office/drawing/2014/main" id="{ED7EA7DF-6B3E-4288-A387-B83D5E3AB6A7}"/>
            </a:ext>
          </a:extLst>
        </xdr:cNvPr>
        <xdr:cNvSpPr txBox="1"/>
      </xdr:nvSpPr>
      <xdr:spPr>
        <a:xfrm>
          <a:off x="0" y="13592175"/>
          <a:ext cx="59436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j-lt"/>
              <a:ea typeface="+mn-ea"/>
              <a:cs typeface="+mn-cs"/>
            </a:rPr>
            <a:t>In 2022,</a:t>
          </a:r>
          <a:r>
            <a:rPr lang="en-US" sz="1100" b="0" i="0" u="none" strike="noStrike" baseline="0">
              <a:solidFill>
                <a:schemeClr val="dk1"/>
              </a:solidFill>
              <a:effectLst/>
              <a:latin typeface="+mj-lt"/>
              <a:ea typeface="+mn-ea"/>
              <a:cs typeface="+mn-cs"/>
            </a:rPr>
            <a:t> </a:t>
          </a:r>
          <a:r>
            <a:rPr lang="en-US" sz="1100" b="0" i="0" u="none" strike="noStrike">
              <a:solidFill>
                <a:schemeClr val="dk1"/>
              </a:solidFill>
              <a:effectLst/>
              <a:latin typeface="+mj-lt"/>
              <a:ea typeface="+mn-ea"/>
              <a:cs typeface="+mn-cs"/>
            </a:rPr>
            <a:t>26%</a:t>
          </a:r>
          <a:r>
            <a:rPr lang="en-US" sz="1100" b="0" i="0" u="none" strike="noStrike" baseline="0">
              <a:solidFill>
                <a:schemeClr val="dk1"/>
              </a:solidFill>
              <a:effectLst/>
              <a:latin typeface="+mj-lt"/>
              <a:ea typeface="+mn-ea"/>
              <a:cs typeface="+mn-cs"/>
            </a:rPr>
            <a:t> of male victims knew their offender compared to 65% of female victims. </a:t>
          </a:r>
          <a:endParaRPr lang="en-US" sz="1100" b="0" i="0" u="none" strike="noStrike">
            <a:solidFill>
              <a:schemeClr val="dk1"/>
            </a:solidFill>
            <a:effectLst/>
            <a:latin typeface="+mj-lt"/>
            <a:ea typeface="+mn-ea"/>
            <a:cs typeface="+mn-cs"/>
          </a:endParaRPr>
        </a:p>
      </xdr:txBody>
    </xdr:sp>
    <xdr:clientData/>
  </xdr:twoCellAnchor>
  <xdr:twoCellAnchor>
    <xdr:from>
      <xdr:col>0</xdr:col>
      <xdr:colOff>0</xdr:colOff>
      <xdr:row>81</xdr:row>
      <xdr:rowOff>180974</xdr:rowOff>
    </xdr:from>
    <xdr:to>
      <xdr:col>6</xdr:col>
      <xdr:colOff>285750</xdr:colOff>
      <xdr:row>86</xdr:row>
      <xdr:rowOff>123824</xdr:rowOff>
    </xdr:to>
    <xdr:sp macro="" textlink="">
      <xdr:nvSpPr>
        <xdr:cNvPr id="13" name="TextBox 12">
          <a:extLst>
            <a:ext uri="{FF2B5EF4-FFF2-40B4-BE49-F238E27FC236}">
              <a16:creationId xmlns:a16="http://schemas.microsoft.com/office/drawing/2014/main" id="{084F06B1-E1B1-4F3F-81FC-B176184C8DCD}"/>
            </a:ext>
          </a:extLst>
        </xdr:cNvPr>
        <xdr:cNvSpPr txBox="1"/>
      </xdr:nvSpPr>
      <xdr:spPr>
        <a:xfrm>
          <a:off x="0" y="15763874"/>
          <a:ext cx="5943600"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j-lt"/>
              <a:ea typeface="+mn-ea"/>
              <a:cs typeface="+mn-cs"/>
            </a:rPr>
            <a:t>In 2022, around one-in-five juvenile felony arrests in Sacramento County involved female juveniles.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j-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j-lt"/>
              <a:ea typeface="+mn-ea"/>
              <a:cs typeface="+mn-cs"/>
            </a:rPr>
            <a:t>The</a:t>
          </a:r>
          <a:r>
            <a:rPr lang="en-US" sz="1100" b="0" i="0" u="none" strike="noStrike" baseline="0">
              <a:solidFill>
                <a:schemeClr val="dk1"/>
              </a:solidFill>
              <a:effectLst/>
              <a:latin typeface="+mj-lt"/>
              <a:ea typeface="+mn-ea"/>
              <a:cs typeface="+mn-cs"/>
            </a:rPr>
            <a:t> vast majority of juvenile felony arrests in Sacramento County are of male jueveniles, only 19% were female juveniles in 2022. </a:t>
          </a:r>
          <a:endParaRPr lang="en-US" sz="1100" b="0" i="0" u="none" strike="noStrike">
            <a:solidFill>
              <a:schemeClr val="dk1"/>
            </a:solidFill>
            <a:effectLst/>
            <a:latin typeface="+mj-lt"/>
            <a:ea typeface="+mn-ea"/>
            <a:cs typeface="+mn-cs"/>
          </a:endParaRPr>
        </a:p>
      </xdr:txBody>
    </xdr:sp>
    <xdr:clientData/>
  </xdr:twoCellAnchor>
  <xdr:twoCellAnchor>
    <xdr:from>
      <xdr:col>6</xdr:col>
      <xdr:colOff>108856</xdr:colOff>
      <xdr:row>115</xdr:row>
      <xdr:rowOff>81644</xdr:rowOff>
    </xdr:from>
    <xdr:to>
      <xdr:col>10</xdr:col>
      <xdr:colOff>553811</xdr:colOff>
      <xdr:row>119</xdr:row>
      <xdr:rowOff>176894</xdr:rowOff>
    </xdr:to>
    <xdr:sp macro="" textlink="">
      <xdr:nvSpPr>
        <xdr:cNvPr id="14" name="TextBox 13">
          <a:extLst>
            <a:ext uri="{FF2B5EF4-FFF2-40B4-BE49-F238E27FC236}">
              <a16:creationId xmlns:a16="http://schemas.microsoft.com/office/drawing/2014/main" id="{0591F658-A6ED-47E3-96CE-16A3AC2C283E}"/>
            </a:ext>
          </a:extLst>
        </xdr:cNvPr>
        <xdr:cNvSpPr txBox="1"/>
      </xdr:nvSpPr>
      <xdr:spPr>
        <a:xfrm>
          <a:off x="5497285" y="23662823"/>
          <a:ext cx="3384097"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0">
              <a:solidFill>
                <a:schemeClr val="dk1"/>
              </a:solidFill>
              <a:effectLst/>
              <a:latin typeface="+mj-lt"/>
              <a:ea typeface="+mn-ea"/>
              <a:cs typeface="+mn-cs"/>
            </a:rPr>
            <a:t>46% of domestic</a:t>
          </a:r>
          <a:r>
            <a:rPr lang="en-US" sz="1100" b="0" baseline="0">
              <a:solidFill>
                <a:schemeClr val="dk1"/>
              </a:solidFill>
              <a:effectLst/>
              <a:latin typeface="+mj-lt"/>
              <a:ea typeface="+mn-ea"/>
              <a:cs typeface="+mn-cs"/>
            </a:rPr>
            <a:t> violence calls</a:t>
          </a:r>
          <a:r>
            <a:rPr lang="en-US" sz="1100" b="0">
              <a:solidFill>
                <a:schemeClr val="dk1"/>
              </a:solidFill>
              <a:effectLst/>
              <a:latin typeface="+mj-lt"/>
              <a:ea typeface="+mn-ea"/>
              <a:cs typeface="+mn-cs"/>
            </a:rPr>
            <a:t> involved a weapon, Including personal (hands, feet, etc.) knife, firearm, or other dangerous weapon.</a:t>
          </a:r>
          <a:endParaRPr lang="en-US" b="0">
            <a:effectLst/>
            <a:latin typeface="+mj-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29</xdr:row>
      <xdr:rowOff>0</xdr:rowOff>
    </xdr:from>
    <xdr:to>
      <xdr:col>8</xdr:col>
      <xdr:colOff>457200</xdr:colOff>
      <xdr:row>38</xdr:row>
      <xdr:rowOff>333375</xdr:rowOff>
    </xdr:to>
    <xdr:sp macro="" textlink="">
      <xdr:nvSpPr>
        <xdr:cNvPr id="8" name="TextBox 7">
          <a:extLst>
            <a:ext uri="{FF2B5EF4-FFF2-40B4-BE49-F238E27FC236}">
              <a16:creationId xmlns:a16="http://schemas.microsoft.com/office/drawing/2014/main" id="{4736FF33-99B5-4C8F-8465-341357570E36}"/>
            </a:ext>
          </a:extLst>
        </xdr:cNvPr>
        <xdr:cNvSpPr txBox="1"/>
      </xdr:nvSpPr>
      <xdr:spPr>
        <a:xfrm>
          <a:off x="4457700" y="5953125"/>
          <a:ext cx="2286000" cy="200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solidFill>
                <a:schemeClr val="dk1"/>
              </a:solidFill>
              <a:effectLst/>
              <a:latin typeface="+mj-lt"/>
              <a:ea typeface="+mn-ea"/>
              <a:cs typeface="Arial" panose="020B0604020202020204" pitchFamily="34" charset="0"/>
            </a:rPr>
            <a:t>As of February 2024, the city legislatures of Citrus Heights, the City of Sacramento, Folsom, and Isleton are female-majority (four of the seven cities in Sacramento County). </a:t>
          </a:r>
        </a:p>
        <a:p>
          <a:pPr algn="l"/>
          <a:endParaRPr lang="en-US" sz="1100">
            <a:solidFill>
              <a:schemeClr val="dk1"/>
            </a:solidFill>
            <a:effectLst/>
            <a:latin typeface="+mj-lt"/>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j-lt"/>
              <a:ea typeface="+mn-ea"/>
              <a:cs typeface="+mn-cs"/>
            </a:rPr>
            <a:t>4 out of 7 city councils have a </a:t>
          </a:r>
          <a:br>
            <a:rPr lang="en-US" sz="1100">
              <a:solidFill>
                <a:schemeClr val="dk1"/>
              </a:solidFill>
              <a:effectLst/>
              <a:latin typeface="+mj-lt"/>
              <a:ea typeface="+mn-ea"/>
              <a:cs typeface="+mn-cs"/>
            </a:rPr>
          </a:br>
          <a:r>
            <a:rPr lang="en-US" sz="1100">
              <a:solidFill>
                <a:schemeClr val="dk1"/>
              </a:solidFill>
              <a:effectLst/>
              <a:latin typeface="+mj-lt"/>
              <a:ea typeface="+mn-ea"/>
              <a:cs typeface="+mn-cs"/>
            </a:rPr>
            <a:t>female-majority.</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j-lt"/>
            <a:ea typeface="+mn-ea"/>
            <a:cs typeface="+mn-cs"/>
          </a:endParaRPr>
        </a:p>
        <a:p>
          <a:pPr rtl="0" eaLnBrk="1" latinLnBrk="0" hangingPunct="1"/>
          <a:r>
            <a:rPr lang="en-US" sz="1100">
              <a:solidFill>
                <a:schemeClr val="dk1"/>
              </a:solidFill>
              <a:effectLst/>
              <a:latin typeface="+mj-lt"/>
              <a:ea typeface="+mn-ea"/>
              <a:cs typeface="+mn-cs"/>
            </a:rPr>
            <a:t>4 out of 7 city councils are led by a </a:t>
          </a:r>
          <a:endParaRPr lang="en-US">
            <a:effectLst/>
            <a:latin typeface="+mj-lt"/>
          </a:endParaRPr>
        </a:p>
        <a:p>
          <a:pPr rtl="0" eaLnBrk="1" latinLnBrk="0" hangingPunct="1"/>
          <a:r>
            <a:rPr lang="en-US" sz="1100">
              <a:solidFill>
                <a:schemeClr val="dk1"/>
              </a:solidFill>
              <a:effectLst/>
              <a:latin typeface="+mj-lt"/>
              <a:ea typeface="+mn-ea"/>
              <a:cs typeface="+mn-cs"/>
            </a:rPr>
            <a:t>female mayor.</a:t>
          </a:r>
          <a:endParaRPr lang="en-US">
            <a:effectLst/>
            <a:latin typeface="+mj-l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effectLst/>
          </a:endParaRPr>
        </a:p>
        <a:p>
          <a:pPr algn="l"/>
          <a:endParaRPr lang="en-US" sz="1100">
            <a:solidFill>
              <a:schemeClr val="dk1"/>
            </a:solidFill>
            <a:effectLst/>
            <a:latin typeface="+mj-lt"/>
            <a:ea typeface="+mn-ea"/>
            <a:cs typeface="Arial" panose="020B0604020202020204" pitchFamily="34" charset="0"/>
          </a:endParaRPr>
        </a:p>
      </xdr:txBody>
    </xdr:sp>
    <xdr:clientData/>
  </xdr:twoCellAnchor>
  <xdr:twoCellAnchor>
    <xdr:from>
      <xdr:col>5</xdr:col>
      <xdr:colOff>0</xdr:colOff>
      <xdr:row>41</xdr:row>
      <xdr:rowOff>0</xdr:rowOff>
    </xdr:from>
    <xdr:to>
      <xdr:col>8</xdr:col>
      <xdr:colOff>457200</xdr:colOff>
      <xdr:row>45</xdr:row>
      <xdr:rowOff>123825</xdr:rowOff>
    </xdr:to>
    <xdr:sp macro="" textlink="">
      <xdr:nvSpPr>
        <xdr:cNvPr id="9" name="TextBox 8">
          <a:extLst>
            <a:ext uri="{FF2B5EF4-FFF2-40B4-BE49-F238E27FC236}">
              <a16:creationId xmlns:a16="http://schemas.microsoft.com/office/drawing/2014/main" id="{3A5DB093-0A5A-4ACB-B114-7BC723B42778}"/>
            </a:ext>
          </a:extLst>
        </xdr:cNvPr>
        <xdr:cNvSpPr txBox="1"/>
      </xdr:nvSpPr>
      <xdr:spPr>
        <a:xfrm>
          <a:off x="4600575" y="6619875"/>
          <a:ext cx="2286000" cy="160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solidFill>
                <a:schemeClr val="dk1"/>
              </a:solidFill>
              <a:effectLst/>
              <a:latin typeface="+mj-lt"/>
              <a:ea typeface="+mn-ea"/>
              <a:cs typeface="Arial" panose="020B0604020202020204" pitchFamily="34" charset="0"/>
            </a:rPr>
            <a:t>As of February 2024, the cities</a:t>
          </a:r>
          <a:r>
            <a:rPr lang="en-US" sz="1100" baseline="0">
              <a:solidFill>
                <a:schemeClr val="dk1"/>
              </a:solidFill>
              <a:effectLst/>
              <a:latin typeface="+mj-lt"/>
              <a:ea typeface="+mn-ea"/>
              <a:cs typeface="Arial" panose="020B0604020202020204" pitchFamily="34" charset="0"/>
            </a:rPr>
            <a:t> of Elk Grove, Folsom and Islet</a:t>
          </a:r>
          <a:r>
            <a:rPr lang="en-US" sz="1100" i="0" baseline="0">
              <a:solidFill>
                <a:schemeClr val="dk1"/>
              </a:solidFill>
              <a:effectLst/>
              <a:latin typeface="+mj-lt"/>
              <a:ea typeface="+mn-ea"/>
              <a:cs typeface="Arial" panose="020B0604020202020204" pitchFamily="34" charset="0"/>
            </a:rPr>
            <a:t>on</a:t>
          </a:r>
          <a:r>
            <a:rPr lang="en-US" sz="1100" baseline="0">
              <a:solidFill>
                <a:schemeClr val="dk1"/>
              </a:solidFill>
              <a:effectLst/>
              <a:latin typeface="+mj-lt"/>
              <a:ea typeface="+mn-ea"/>
              <a:cs typeface="Arial" panose="020B0604020202020204" pitchFamily="34" charset="0"/>
            </a:rPr>
            <a:t> are led by female mayors. </a:t>
          </a:r>
          <a:endParaRPr lang="en-US" sz="1100">
            <a:solidFill>
              <a:schemeClr val="dk1"/>
            </a:solidFill>
            <a:effectLst/>
            <a:latin typeface="+mj-lt"/>
            <a:ea typeface="+mn-ea"/>
            <a:cs typeface="Arial" panose="020B0604020202020204" pitchFamily="34" charset="0"/>
          </a:endParaRPr>
        </a:p>
      </xdr:txBody>
    </xdr:sp>
    <xdr:clientData/>
  </xdr:twoCellAnchor>
  <xdr:twoCellAnchor>
    <xdr:from>
      <xdr:col>2</xdr:col>
      <xdr:colOff>581025</xdr:colOff>
      <xdr:row>55</xdr:row>
      <xdr:rowOff>161925</xdr:rowOff>
    </xdr:from>
    <xdr:to>
      <xdr:col>6</xdr:col>
      <xdr:colOff>225425</xdr:colOff>
      <xdr:row>64</xdr:row>
      <xdr:rowOff>120650</xdr:rowOff>
    </xdr:to>
    <xdr:sp macro="" textlink="">
      <xdr:nvSpPr>
        <xdr:cNvPr id="10" name="TextBox 9">
          <a:extLst>
            <a:ext uri="{FF2B5EF4-FFF2-40B4-BE49-F238E27FC236}">
              <a16:creationId xmlns:a16="http://schemas.microsoft.com/office/drawing/2014/main" id="{E52543CB-EEF6-4F2D-A86F-14EE688F7E75}"/>
            </a:ext>
          </a:extLst>
        </xdr:cNvPr>
        <xdr:cNvSpPr txBox="1"/>
      </xdr:nvSpPr>
      <xdr:spPr>
        <a:xfrm>
          <a:off x="3009900" y="12068175"/>
          <a:ext cx="2282825" cy="1673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solidFill>
                <a:schemeClr val="dk1"/>
              </a:solidFill>
              <a:effectLst/>
              <a:latin typeface="+mj-lt"/>
              <a:ea typeface="+mn-ea"/>
              <a:cs typeface="Arial" panose="020B0604020202020204" pitchFamily="34" charset="0"/>
            </a:rPr>
            <a:t>Across</a:t>
          </a:r>
          <a:r>
            <a:rPr lang="en-US" sz="1100" baseline="0">
              <a:solidFill>
                <a:schemeClr val="dk1"/>
              </a:solidFill>
              <a:effectLst/>
              <a:latin typeface="+mj-lt"/>
              <a:ea typeface="+mn-ea"/>
              <a:cs typeface="Arial" panose="020B0604020202020204" pitchFamily="34" charset="0"/>
            </a:rPr>
            <a:t> all K-12 school boards in Sacamento County, 56% of board members are women. </a:t>
          </a:r>
          <a:endParaRPr lang="en-US" sz="1100">
            <a:solidFill>
              <a:schemeClr val="dk1"/>
            </a:solidFill>
            <a:effectLst/>
            <a:latin typeface="+mj-lt"/>
            <a:ea typeface="+mn-ea"/>
            <a:cs typeface="Arial" panose="020B0604020202020204" pitchFamily="34" charset="0"/>
          </a:endParaRPr>
        </a:p>
      </xdr:txBody>
    </xdr:sp>
    <xdr:clientData/>
  </xdr:twoCellAnchor>
  <xdr:twoCellAnchor>
    <xdr:from>
      <xdr:col>0</xdr:col>
      <xdr:colOff>0</xdr:colOff>
      <xdr:row>14</xdr:row>
      <xdr:rowOff>0</xdr:rowOff>
    </xdr:from>
    <xdr:to>
      <xdr:col>7</xdr:col>
      <xdr:colOff>123825</xdr:colOff>
      <xdr:row>24</xdr:row>
      <xdr:rowOff>15875</xdr:rowOff>
    </xdr:to>
    <xdr:sp macro="" textlink="">
      <xdr:nvSpPr>
        <xdr:cNvPr id="12" name="TextBox 11">
          <a:extLst>
            <a:ext uri="{FF2B5EF4-FFF2-40B4-BE49-F238E27FC236}">
              <a16:creationId xmlns:a16="http://schemas.microsoft.com/office/drawing/2014/main" id="{7E5FEF5D-F200-481F-8B0C-EB110DACC611}"/>
            </a:ext>
          </a:extLst>
        </xdr:cNvPr>
        <xdr:cNvSpPr txBox="1"/>
      </xdr:nvSpPr>
      <xdr:spPr>
        <a:xfrm>
          <a:off x="0" y="3019425"/>
          <a:ext cx="5943600" cy="1825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a:solidFill>
                <a:schemeClr val="dk1"/>
              </a:solidFill>
              <a:effectLst/>
              <a:latin typeface="+mj-lt"/>
              <a:ea typeface="+mn-ea"/>
              <a:cs typeface="+mn-cs"/>
            </a:rPr>
            <a:t>Women are significantly under-represented in County elected positions. </a:t>
          </a:r>
        </a:p>
        <a:p>
          <a:pPr algn="l"/>
          <a:endParaRPr lang="en-US" sz="1100" b="0">
            <a:solidFill>
              <a:schemeClr val="dk1"/>
            </a:solidFill>
            <a:effectLst/>
            <a:latin typeface="+mj-lt"/>
            <a:ea typeface="+mn-ea"/>
            <a:cs typeface="+mn-cs"/>
          </a:endParaRPr>
        </a:p>
        <a:p>
          <a:pPr algn="l"/>
          <a:r>
            <a:rPr lang="en-US" sz="1100" b="0">
              <a:solidFill>
                <a:schemeClr val="dk1"/>
              </a:solidFill>
              <a:effectLst/>
              <a:latin typeface="+mj-lt"/>
              <a:ea typeface="+mn-ea"/>
              <a:cs typeface="Arial" panose="020B0604020202020204" pitchFamily="34" charset="0"/>
            </a:rPr>
            <a:t>K-12 school boards, city councils, and the SMUD board have the greatest female representation of local elected bodies in the county.</a:t>
          </a:r>
        </a:p>
        <a:p>
          <a:pPr algn="l"/>
          <a:endParaRPr lang="en-US" sz="1100" b="0">
            <a:solidFill>
              <a:schemeClr val="dk1"/>
            </a:solidFill>
            <a:effectLst/>
            <a:latin typeface="+mj-lt"/>
            <a:ea typeface="+mn-ea"/>
            <a:cs typeface="Arial" panose="020B0604020202020204" pitchFamily="34" charset="0"/>
          </a:endParaRPr>
        </a:p>
        <a:p>
          <a:pPr algn="l"/>
          <a:r>
            <a:rPr lang="en-US" sz="1100" b="0">
              <a:solidFill>
                <a:schemeClr val="dk1"/>
              </a:solidFill>
              <a:effectLst/>
              <a:latin typeface="+mj-lt"/>
              <a:ea typeface="+mn-ea"/>
              <a:cs typeface="Arial" panose="020B0604020202020204" pitchFamily="34" charset="0"/>
            </a:rPr>
            <a:t>Fire districts</a:t>
          </a:r>
          <a:r>
            <a:rPr lang="en-US" sz="1100" b="0" baseline="0">
              <a:solidFill>
                <a:schemeClr val="dk1"/>
              </a:solidFill>
              <a:effectLst/>
              <a:latin typeface="+mj-lt"/>
              <a:ea typeface="+mn-ea"/>
              <a:cs typeface="Arial" panose="020B0604020202020204" pitchFamily="34" charset="0"/>
            </a:rPr>
            <a:t>, community service districts, and the County Board of Supervisors have the lowest female representation. </a:t>
          </a:r>
        </a:p>
        <a:p>
          <a:pPr algn="l"/>
          <a:endParaRPr lang="en-US" sz="1100" b="0" baseline="0">
            <a:solidFill>
              <a:schemeClr val="dk1"/>
            </a:solidFill>
            <a:effectLst/>
            <a:latin typeface="+mj-lt"/>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j-lt"/>
              <a:ea typeface="+mn-ea"/>
              <a:cs typeface="Arial" panose="020B0604020202020204" pitchFamily="34" charset="0"/>
            </a:rPr>
            <a:t>32% </a:t>
          </a:r>
          <a:r>
            <a:rPr lang="en-US" sz="1100" b="0">
              <a:solidFill>
                <a:schemeClr val="dk1"/>
              </a:solidFill>
              <a:effectLst/>
              <a:latin typeface="+mj-lt"/>
              <a:ea typeface="+mn-ea"/>
              <a:cs typeface="+mn-cs"/>
            </a:rPr>
            <a:t>of County judges and district directors for recreation, fire, and community service districts are women</a:t>
          </a:r>
          <a:endParaRPr lang="en-US" b="0">
            <a:effectLst/>
            <a:latin typeface="+mj-lt"/>
          </a:endParaRPr>
        </a:p>
        <a:p>
          <a:pPr algn="l"/>
          <a:endParaRPr lang="en-US" sz="1100" b="0">
            <a:solidFill>
              <a:schemeClr val="dk1"/>
            </a:solidFill>
            <a:effectLst/>
            <a:latin typeface="+mj-lt"/>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noFill/>
        </a:ln>
      </a:spPr>
      <a:bodyPr vertOverflow="clip" horzOverflow="clip" wrap="square" rtlCol="0" anchor="t"/>
      <a:lstStyle>
        <a:defPPr algn="l">
          <a:defRPr sz="1100" b="0" i="0" u="none" strike="noStrike">
            <a:solidFill>
              <a:schemeClr val="dk1"/>
            </a:solidFill>
            <a:effectLst/>
            <a:latin typeface="+mj-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ewresearch.org/social-trends/interactives/wage-gap-calculator/" TargetMode="External"/><Relationship Id="rId1" Type="http://schemas.openxmlformats.org/officeDocument/2006/relationships/hyperlink" Target="https://livingwage.mit.edu/counties/0606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rrnetwork.org/research/child_care_portfolio"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E170D-E754-4258-8F25-4B7F976DA04C}">
  <sheetPr codeName="Sheet1">
    <pageSetUpPr fitToPage="1"/>
  </sheetPr>
  <dimension ref="A1:K34"/>
  <sheetViews>
    <sheetView tabSelected="1" view="pageBreakPreview" zoomScaleNormal="100" zoomScaleSheetLayoutView="100" workbookViewId="0">
      <selection activeCell="M15" sqref="M15"/>
    </sheetView>
  </sheetViews>
  <sheetFormatPr defaultRowHeight="15" x14ac:dyDescent="0.25"/>
  <cols>
    <col min="1" max="1" width="5.5703125" customWidth="1"/>
  </cols>
  <sheetData>
    <row r="1" spans="1:11" x14ac:dyDescent="0.25">
      <c r="A1" s="266"/>
      <c r="B1" s="266"/>
      <c r="C1" s="266"/>
      <c r="D1" s="266"/>
      <c r="E1" s="266"/>
      <c r="F1" s="266"/>
      <c r="G1" s="266"/>
      <c r="H1" s="266"/>
      <c r="I1" s="266"/>
      <c r="J1" s="269"/>
      <c r="K1" s="269"/>
    </row>
    <row r="2" spans="1:11" x14ac:dyDescent="0.25">
      <c r="A2" s="266"/>
      <c r="B2" s="266"/>
      <c r="C2" s="266"/>
      <c r="D2" s="266"/>
      <c r="E2" s="266"/>
      <c r="F2" s="266"/>
      <c r="G2" s="266"/>
      <c r="H2" s="266"/>
      <c r="I2" s="266"/>
      <c r="J2" s="269"/>
      <c r="K2" s="269"/>
    </row>
    <row r="3" spans="1:11" x14ac:dyDescent="0.25">
      <c r="A3" s="266"/>
      <c r="B3" s="266"/>
      <c r="C3" s="266"/>
      <c r="D3" s="266"/>
      <c r="E3" s="266"/>
      <c r="F3" s="266"/>
      <c r="G3" s="266"/>
      <c r="H3" s="266"/>
      <c r="I3" s="266"/>
      <c r="J3" s="269"/>
      <c r="K3" s="269"/>
    </row>
    <row r="4" spans="1:11" x14ac:dyDescent="0.25">
      <c r="A4" s="266"/>
      <c r="B4" s="266"/>
      <c r="C4" s="266"/>
      <c r="D4" s="266"/>
      <c r="E4" s="266"/>
      <c r="F4" s="266"/>
      <c r="G4" s="266"/>
      <c r="H4" s="266"/>
      <c r="I4" s="266"/>
      <c r="J4" s="269"/>
      <c r="K4" s="269"/>
    </row>
    <row r="5" spans="1:11" s="267" customFormat="1" ht="20.25" x14ac:dyDescent="0.3">
      <c r="A5" s="272"/>
      <c r="B5" s="273"/>
      <c r="C5" s="272"/>
      <c r="D5" s="272"/>
      <c r="E5" s="272"/>
      <c r="F5" s="272"/>
      <c r="G5" s="272"/>
      <c r="H5" s="272"/>
      <c r="I5" s="272"/>
      <c r="J5" s="270"/>
      <c r="K5" s="270"/>
    </row>
    <row r="6" spans="1:11" s="268" customFormat="1" ht="23.25" x14ac:dyDescent="0.35">
      <c r="A6" s="274"/>
      <c r="B6" s="275"/>
      <c r="C6" s="274"/>
      <c r="D6" s="274"/>
      <c r="E6" s="274"/>
      <c r="F6" s="274"/>
      <c r="G6" s="274"/>
      <c r="H6" s="274"/>
      <c r="I6" s="274"/>
      <c r="J6" s="271"/>
      <c r="K6" s="271"/>
    </row>
    <row r="7" spans="1:11" x14ac:dyDescent="0.25">
      <c r="A7" s="266"/>
      <c r="B7" s="266"/>
      <c r="C7" s="266"/>
      <c r="D7" s="266"/>
      <c r="E7" s="266"/>
      <c r="F7" s="266"/>
      <c r="G7" s="266"/>
      <c r="H7" s="266"/>
      <c r="I7" s="266"/>
      <c r="J7" s="269"/>
      <c r="K7" s="269"/>
    </row>
    <row r="8" spans="1:11" x14ac:dyDescent="0.25">
      <c r="A8" s="266"/>
      <c r="B8" s="266"/>
      <c r="C8" s="266"/>
      <c r="D8" s="266"/>
      <c r="E8" s="266"/>
      <c r="F8" s="266"/>
      <c r="G8" s="266"/>
      <c r="H8" s="266"/>
      <c r="I8" s="266"/>
      <c r="J8" s="269"/>
      <c r="K8" s="269"/>
    </row>
    <row r="9" spans="1:11" x14ac:dyDescent="0.25">
      <c r="A9" s="266"/>
      <c r="B9" s="266"/>
      <c r="C9" s="266"/>
      <c r="D9" s="266"/>
      <c r="E9" s="266"/>
      <c r="F9" s="266"/>
      <c r="G9" s="266"/>
      <c r="H9" s="266"/>
      <c r="I9" s="266"/>
      <c r="J9" s="269"/>
      <c r="K9" s="269"/>
    </row>
    <row r="10" spans="1:11" x14ac:dyDescent="0.25">
      <c r="A10" s="266"/>
      <c r="B10" s="266"/>
      <c r="C10" s="266"/>
      <c r="D10" s="266"/>
      <c r="E10" s="266"/>
      <c r="F10" s="266"/>
      <c r="G10" s="266"/>
      <c r="H10" s="266"/>
      <c r="I10" s="266"/>
      <c r="J10" s="269"/>
      <c r="K10" s="269"/>
    </row>
    <row r="11" spans="1:11" x14ac:dyDescent="0.25">
      <c r="A11" s="266"/>
      <c r="B11" s="266"/>
      <c r="C11" s="266"/>
      <c r="D11" s="266"/>
      <c r="E11" s="266"/>
      <c r="F11" s="266"/>
      <c r="G11" s="266"/>
      <c r="H11" s="266"/>
      <c r="I11" s="266"/>
      <c r="J11" s="269"/>
      <c r="K11" s="269"/>
    </row>
    <row r="12" spans="1:11" x14ac:dyDescent="0.25">
      <c r="A12" s="266"/>
      <c r="B12" s="266"/>
      <c r="C12" s="266"/>
      <c r="D12" s="266"/>
      <c r="E12" s="266"/>
      <c r="F12" s="266"/>
      <c r="G12" s="266"/>
      <c r="H12" s="266"/>
      <c r="I12" s="266"/>
      <c r="J12" s="269"/>
      <c r="K12" s="269"/>
    </row>
    <row r="13" spans="1:11" x14ac:dyDescent="0.25">
      <c r="A13" s="266"/>
      <c r="B13" s="266"/>
      <c r="C13" s="266"/>
      <c r="D13" s="266"/>
      <c r="E13" s="266"/>
      <c r="F13" s="266"/>
      <c r="G13" s="266"/>
      <c r="H13" s="266"/>
      <c r="I13" s="266"/>
      <c r="J13" s="269"/>
      <c r="K13" s="269"/>
    </row>
    <row r="14" spans="1:11" x14ac:dyDescent="0.25">
      <c r="A14" s="266"/>
      <c r="B14" s="266"/>
      <c r="C14" s="266"/>
      <c r="D14" s="266"/>
      <c r="E14" s="266"/>
      <c r="F14" s="266"/>
      <c r="G14" s="266"/>
      <c r="H14" s="266"/>
      <c r="I14" s="266"/>
      <c r="J14" s="269"/>
      <c r="K14" s="269"/>
    </row>
    <row r="15" spans="1:11" x14ac:dyDescent="0.25">
      <c r="A15" s="266"/>
      <c r="B15" s="266"/>
      <c r="C15" s="266"/>
      <c r="D15" s="266"/>
      <c r="E15" s="266"/>
      <c r="F15" s="266"/>
      <c r="G15" s="266"/>
      <c r="H15" s="266"/>
      <c r="I15" s="266"/>
      <c r="J15" s="269"/>
      <c r="K15" s="269"/>
    </row>
    <row r="16" spans="1:11" x14ac:dyDescent="0.25">
      <c r="A16" s="266"/>
      <c r="B16" s="266"/>
      <c r="C16" s="266"/>
      <c r="D16" s="266"/>
      <c r="E16" s="266"/>
      <c r="F16" s="266"/>
      <c r="G16" s="266"/>
      <c r="H16" s="266"/>
      <c r="I16" s="266"/>
      <c r="J16" s="269"/>
      <c r="K16" s="269"/>
    </row>
    <row r="17" spans="1:11" x14ac:dyDescent="0.25">
      <c r="A17" s="266"/>
      <c r="B17" s="266"/>
      <c r="C17" s="266"/>
      <c r="D17" s="266"/>
      <c r="E17" s="266"/>
      <c r="F17" s="266"/>
      <c r="G17" s="266"/>
      <c r="H17" s="266"/>
      <c r="I17" s="266"/>
      <c r="J17" s="269"/>
      <c r="K17" s="269"/>
    </row>
    <row r="18" spans="1:11" x14ac:dyDescent="0.25">
      <c r="A18" s="266"/>
      <c r="B18" s="266"/>
      <c r="C18" s="266"/>
      <c r="D18" s="266"/>
      <c r="E18" s="266"/>
      <c r="F18" s="266"/>
      <c r="G18" s="266"/>
      <c r="H18" s="266"/>
      <c r="I18" s="266"/>
      <c r="J18" s="269"/>
      <c r="K18" s="269"/>
    </row>
    <row r="19" spans="1:11" x14ac:dyDescent="0.25">
      <c r="A19" s="266"/>
      <c r="B19" s="266"/>
      <c r="C19" s="266"/>
      <c r="D19" s="266"/>
      <c r="E19" s="266"/>
      <c r="F19" s="266"/>
      <c r="G19" s="266"/>
      <c r="H19" s="266"/>
      <c r="I19" s="266"/>
      <c r="J19" s="269"/>
      <c r="K19" s="269"/>
    </row>
    <row r="20" spans="1:11" x14ac:dyDescent="0.25">
      <c r="A20" s="266"/>
      <c r="B20" s="266"/>
      <c r="C20" s="266"/>
      <c r="D20" s="266"/>
      <c r="E20" s="266"/>
      <c r="F20" s="266"/>
      <c r="G20" s="266"/>
      <c r="H20" s="266"/>
      <c r="I20" s="266"/>
      <c r="J20" s="269"/>
      <c r="K20" s="269"/>
    </row>
    <row r="21" spans="1:11" x14ac:dyDescent="0.25">
      <c r="A21" s="266"/>
      <c r="B21" s="276"/>
      <c r="C21" s="266"/>
      <c r="D21" s="266"/>
      <c r="E21" s="266"/>
      <c r="F21" s="266"/>
      <c r="G21" s="266"/>
      <c r="H21" s="266"/>
      <c r="I21" s="266"/>
      <c r="J21" s="269"/>
      <c r="K21" s="269"/>
    </row>
    <row r="22" spans="1:11" x14ac:dyDescent="0.25">
      <c r="A22" s="266"/>
      <c r="B22" s="266"/>
      <c r="C22" s="266"/>
      <c r="D22" s="266"/>
      <c r="E22" s="266"/>
      <c r="F22" s="266"/>
      <c r="G22" s="266"/>
      <c r="H22" s="266"/>
      <c r="I22" s="266"/>
      <c r="J22" s="269"/>
      <c r="K22" s="269"/>
    </row>
    <row r="23" spans="1:11" x14ac:dyDescent="0.25">
      <c r="A23" s="266"/>
      <c r="B23" s="266"/>
      <c r="C23" s="266"/>
      <c r="D23" s="266"/>
      <c r="E23" s="266"/>
      <c r="F23" s="266"/>
      <c r="G23" s="266"/>
      <c r="H23" s="266"/>
      <c r="I23" s="266"/>
      <c r="J23" s="269"/>
      <c r="K23" s="269"/>
    </row>
    <row r="24" spans="1:11" x14ac:dyDescent="0.25">
      <c r="A24" s="266"/>
      <c r="B24" s="266"/>
      <c r="C24" s="266"/>
      <c r="D24" s="266"/>
      <c r="E24" s="266"/>
      <c r="F24" s="266"/>
      <c r="G24" s="266"/>
      <c r="H24" s="266"/>
      <c r="I24" s="266"/>
      <c r="J24" s="269"/>
      <c r="K24" s="269"/>
    </row>
    <row r="25" spans="1:11" x14ac:dyDescent="0.25">
      <c r="A25" s="266"/>
      <c r="B25" s="266"/>
      <c r="C25" s="266"/>
      <c r="D25" s="266"/>
      <c r="E25" s="266"/>
      <c r="F25" s="266"/>
      <c r="G25" s="266"/>
      <c r="H25" s="266"/>
      <c r="I25" s="266"/>
      <c r="J25" s="269"/>
      <c r="K25" s="269"/>
    </row>
    <row r="26" spans="1:11" x14ac:dyDescent="0.25">
      <c r="A26" s="266"/>
      <c r="B26" s="266"/>
      <c r="C26" s="266"/>
      <c r="D26" s="266"/>
      <c r="E26" s="266"/>
      <c r="F26" s="266"/>
      <c r="G26" s="266"/>
      <c r="H26" s="266"/>
      <c r="I26" s="266"/>
      <c r="J26" s="269"/>
      <c r="K26" s="269"/>
    </row>
    <row r="27" spans="1:11" x14ac:dyDescent="0.25">
      <c r="A27" s="266"/>
      <c r="B27" s="266"/>
      <c r="C27" s="266"/>
      <c r="D27" s="266"/>
      <c r="E27" s="266"/>
      <c r="F27" s="266"/>
      <c r="G27" s="266"/>
      <c r="H27" s="266"/>
      <c r="I27" s="266"/>
      <c r="J27" s="269"/>
      <c r="K27" s="269"/>
    </row>
    <row r="28" spans="1:11" x14ac:dyDescent="0.25">
      <c r="A28" s="266"/>
      <c r="B28" s="277"/>
      <c r="C28" s="266"/>
      <c r="D28" s="266"/>
      <c r="E28" s="266"/>
      <c r="F28" s="266"/>
      <c r="G28" s="266"/>
      <c r="H28" s="266"/>
      <c r="I28" s="266"/>
      <c r="J28" s="269"/>
      <c r="K28" s="269"/>
    </row>
    <row r="29" spans="1:11" x14ac:dyDescent="0.25">
      <c r="A29" s="266"/>
      <c r="B29" s="266"/>
      <c r="C29" s="266"/>
      <c r="D29" s="266"/>
      <c r="E29" s="266"/>
      <c r="F29" s="266"/>
      <c r="G29" s="266"/>
      <c r="H29" s="266"/>
      <c r="I29" s="266"/>
      <c r="J29" s="269"/>
      <c r="K29" s="269"/>
    </row>
    <row r="30" spans="1:11" x14ac:dyDescent="0.25">
      <c r="A30" s="266"/>
      <c r="B30" s="266"/>
      <c r="C30" s="266"/>
      <c r="D30" s="266"/>
      <c r="E30" s="266"/>
      <c r="F30" s="266"/>
      <c r="G30" s="266"/>
      <c r="H30" s="266"/>
      <c r="I30" s="266"/>
      <c r="J30" s="269"/>
      <c r="K30" s="269"/>
    </row>
    <row r="31" spans="1:11" x14ac:dyDescent="0.25">
      <c r="A31" s="266"/>
      <c r="B31" s="266"/>
      <c r="C31" s="266"/>
      <c r="D31" s="266"/>
      <c r="E31" s="266"/>
      <c r="F31" s="266"/>
      <c r="G31" s="266"/>
      <c r="H31" s="266"/>
      <c r="I31" s="266"/>
    </row>
    <row r="32" spans="1:11" x14ac:dyDescent="0.25">
      <c r="A32" s="266"/>
      <c r="B32" s="266"/>
      <c r="C32" s="266"/>
      <c r="D32" s="266"/>
      <c r="E32" s="266"/>
      <c r="F32" s="266"/>
      <c r="G32" s="266"/>
      <c r="H32" s="266"/>
      <c r="I32" s="266"/>
    </row>
    <row r="33" spans="1:9" x14ac:dyDescent="0.25">
      <c r="A33" s="266"/>
      <c r="B33" s="266"/>
      <c r="C33" s="266"/>
      <c r="D33" s="266"/>
      <c r="E33" s="266"/>
      <c r="F33" s="266"/>
      <c r="G33" s="266"/>
      <c r="H33" s="266"/>
      <c r="I33" s="266"/>
    </row>
    <row r="34" spans="1:9" x14ac:dyDescent="0.25">
      <c r="A34" s="266"/>
      <c r="B34" s="266"/>
      <c r="C34" s="266"/>
      <c r="D34" s="266"/>
      <c r="E34" s="266"/>
      <c r="F34" s="266"/>
      <c r="G34" s="266"/>
      <c r="H34" s="266"/>
      <c r="I34" s="266"/>
    </row>
  </sheetData>
  <sheetProtection algorithmName="SHA-512" hashValue="KcdUm8ln8gtAFjgVgJ1RHjjJXpxeUSj0IGbUZccL39Zt0JnqIgH+cIPfONJZjhlLkJDShqkcbR3Gabag2OLqmQ==" saltValue="mEoYtuzvpVctSmDb9Iy2jA==" spinCount="100000" sheet="1" objects="1" scenarios="1" selectLockedCells="1" selectUnlockedCells="1"/>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4231-3426-4CB1-8402-C89CE8D9EF52}">
  <sheetPr codeName="Sheet2">
    <pageSetUpPr fitToPage="1"/>
  </sheetPr>
  <dimension ref="A1:H89"/>
  <sheetViews>
    <sheetView showGridLines="0" view="pageBreakPreview" zoomScaleNormal="100" zoomScaleSheetLayoutView="100" zoomScalePageLayoutView="90" workbookViewId="0"/>
  </sheetViews>
  <sheetFormatPr defaultRowHeight="15" x14ac:dyDescent="0.25"/>
  <cols>
    <col min="1" max="1" width="55.85546875" style="58" customWidth="1"/>
    <col min="2" max="2" width="32.85546875" style="58" customWidth="1"/>
    <col min="3" max="3" width="27.42578125" style="58" customWidth="1"/>
    <col min="4" max="4" width="11.7109375" style="59" customWidth="1"/>
    <col min="5" max="5" width="11.42578125" style="58" customWidth="1"/>
  </cols>
  <sheetData>
    <row r="1" spans="1:8" s="52" customFormat="1" ht="30" x14ac:dyDescent="0.25">
      <c r="A1" s="51" t="s">
        <v>289</v>
      </c>
      <c r="B1" s="51" t="s">
        <v>290</v>
      </c>
      <c r="C1" s="51" t="s">
        <v>291</v>
      </c>
      <c r="D1" s="51" t="s">
        <v>292</v>
      </c>
      <c r="E1" s="51" t="s">
        <v>293</v>
      </c>
    </row>
    <row r="2" spans="1:8" x14ac:dyDescent="0.25">
      <c r="A2" s="53" t="s">
        <v>114</v>
      </c>
      <c r="B2" s="54"/>
      <c r="C2" s="54"/>
      <c r="D2" s="55"/>
      <c r="E2" s="54"/>
    </row>
    <row r="3" spans="1:8" x14ac:dyDescent="0.25">
      <c r="A3" s="70" t="s">
        <v>395</v>
      </c>
      <c r="B3" s="71" t="s">
        <v>294</v>
      </c>
      <c r="C3" s="71" t="s">
        <v>295</v>
      </c>
      <c r="D3" s="72" t="s">
        <v>424</v>
      </c>
      <c r="E3" s="73" t="s">
        <v>400</v>
      </c>
      <c r="G3" s="21"/>
      <c r="H3" s="21"/>
    </row>
    <row r="4" spans="1:8" ht="25.5" x14ac:dyDescent="0.25">
      <c r="A4" s="74" t="s">
        <v>397</v>
      </c>
      <c r="B4" s="75" t="s">
        <v>294</v>
      </c>
      <c r="C4" s="75" t="s">
        <v>296</v>
      </c>
      <c r="D4" s="72">
        <v>2022</v>
      </c>
      <c r="E4" s="76" t="s">
        <v>400</v>
      </c>
      <c r="F4" s="56"/>
    </row>
    <row r="5" spans="1:8" ht="25.5" x14ac:dyDescent="0.25">
      <c r="A5" s="74" t="s">
        <v>402</v>
      </c>
      <c r="B5" s="75" t="s">
        <v>343</v>
      </c>
      <c r="C5" s="75" t="s">
        <v>404</v>
      </c>
      <c r="D5" s="72">
        <v>2022</v>
      </c>
      <c r="E5" s="76" t="s">
        <v>403</v>
      </c>
      <c r="F5" s="56"/>
    </row>
    <row r="6" spans="1:8" ht="25.5" x14ac:dyDescent="0.25">
      <c r="A6" s="74" t="s">
        <v>405</v>
      </c>
      <c r="B6" s="75" t="s">
        <v>343</v>
      </c>
      <c r="C6" s="75" t="s">
        <v>404</v>
      </c>
      <c r="D6" s="72">
        <v>2022</v>
      </c>
      <c r="E6" s="76" t="s">
        <v>403</v>
      </c>
      <c r="F6" s="56"/>
    </row>
    <row r="7" spans="1:8" x14ac:dyDescent="0.25">
      <c r="A7" s="74" t="s">
        <v>406</v>
      </c>
      <c r="B7" s="75" t="s">
        <v>294</v>
      </c>
      <c r="C7" s="75" t="s">
        <v>297</v>
      </c>
      <c r="D7" s="72" t="s">
        <v>329</v>
      </c>
      <c r="E7" s="76" t="s">
        <v>400</v>
      </c>
      <c r="G7" s="57"/>
    </row>
    <row r="8" spans="1:8" s="1" customFormat="1" x14ac:dyDescent="0.25">
      <c r="A8" s="74" t="s">
        <v>407</v>
      </c>
      <c r="B8" s="75" t="s">
        <v>344</v>
      </c>
      <c r="C8" s="75" t="s">
        <v>345</v>
      </c>
      <c r="D8" s="72">
        <v>2030</v>
      </c>
      <c r="E8" s="76" t="s">
        <v>403</v>
      </c>
    </row>
    <row r="9" spans="1:8" s="1" customFormat="1" ht="25.5" x14ac:dyDescent="0.25">
      <c r="A9" s="74" t="s">
        <v>408</v>
      </c>
      <c r="B9" s="75" t="s">
        <v>346</v>
      </c>
      <c r="C9" s="75" t="s">
        <v>347</v>
      </c>
      <c r="D9" s="77" t="s">
        <v>348</v>
      </c>
      <c r="E9" s="76" t="s">
        <v>403</v>
      </c>
    </row>
    <row r="10" spans="1:8" s="1" customFormat="1" x14ac:dyDescent="0.25">
      <c r="A10" s="74" t="s">
        <v>26</v>
      </c>
      <c r="B10" s="75" t="s">
        <v>294</v>
      </c>
      <c r="C10" s="75" t="s">
        <v>298</v>
      </c>
      <c r="D10" s="72" t="s">
        <v>424</v>
      </c>
      <c r="E10" s="76" t="s">
        <v>400</v>
      </c>
    </row>
    <row r="11" spans="1:8" x14ac:dyDescent="0.25">
      <c r="A11" s="53" t="s">
        <v>299</v>
      </c>
      <c r="B11" s="54"/>
      <c r="C11" s="54"/>
      <c r="D11" s="55"/>
      <c r="E11" s="54"/>
    </row>
    <row r="12" spans="1:8" ht="25.5" x14ac:dyDescent="0.25">
      <c r="A12" s="78" t="s">
        <v>412</v>
      </c>
      <c r="B12" s="79" t="s">
        <v>294</v>
      </c>
      <c r="C12" s="79" t="s">
        <v>300</v>
      </c>
      <c r="D12" s="80" t="s">
        <v>329</v>
      </c>
      <c r="E12" s="76" t="s">
        <v>400</v>
      </c>
    </row>
    <row r="13" spans="1:8" ht="25.5" x14ac:dyDescent="0.25">
      <c r="A13" s="78" t="s">
        <v>301</v>
      </c>
      <c r="B13" s="75" t="s">
        <v>343</v>
      </c>
      <c r="C13" s="75" t="s">
        <v>404</v>
      </c>
      <c r="D13" s="80">
        <v>2022</v>
      </c>
      <c r="E13" s="76" t="s">
        <v>400</v>
      </c>
    </row>
    <row r="14" spans="1:8" ht="25.5" x14ac:dyDescent="0.25">
      <c r="A14" s="78" t="s">
        <v>414</v>
      </c>
      <c r="B14" s="81" t="s">
        <v>382</v>
      </c>
      <c r="C14" s="79" t="s">
        <v>416</v>
      </c>
      <c r="D14" s="80">
        <v>2024</v>
      </c>
      <c r="E14" s="76" t="s">
        <v>403</v>
      </c>
    </row>
    <row r="15" spans="1:8" ht="25.5" x14ac:dyDescent="0.25">
      <c r="A15" s="78" t="s">
        <v>417</v>
      </c>
      <c r="B15" s="81" t="s">
        <v>418</v>
      </c>
      <c r="C15" s="79" t="s">
        <v>427</v>
      </c>
      <c r="D15" s="80">
        <v>2024</v>
      </c>
      <c r="E15" s="76" t="s">
        <v>403</v>
      </c>
    </row>
    <row r="16" spans="1:8" x14ac:dyDescent="0.25">
      <c r="A16" s="74" t="s">
        <v>419</v>
      </c>
      <c r="B16" s="75" t="s">
        <v>294</v>
      </c>
      <c r="C16" s="75" t="s">
        <v>302</v>
      </c>
      <c r="D16" s="80" t="s">
        <v>424</v>
      </c>
      <c r="E16" s="76" t="s">
        <v>400</v>
      </c>
    </row>
    <row r="17" spans="1:5" ht="25.5" x14ac:dyDescent="0.25">
      <c r="A17" s="74" t="s">
        <v>422</v>
      </c>
      <c r="B17" s="75" t="s">
        <v>294</v>
      </c>
      <c r="C17" s="75" t="s">
        <v>302</v>
      </c>
      <c r="D17" s="80" t="s">
        <v>424</v>
      </c>
      <c r="E17" s="76" t="s">
        <v>400</v>
      </c>
    </row>
    <row r="18" spans="1:5" x14ac:dyDescent="0.25">
      <c r="A18" s="74" t="s">
        <v>303</v>
      </c>
      <c r="B18" s="75" t="s">
        <v>294</v>
      </c>
      <c r="C18" s="75" t="s">
        <v>426</v>
      </c>
      <c r="D18" s="72" t="s">
        <v>304</v>
      </c>
      <c r="E18" s="76" t="s">
        <v>425</v>
      </c>
    </row>
    <row r="19" spans="1:5" ht="25.5" x14ac:dyDescent="0.25">
      <c r="A19" s="74" t="s">
        <v>81</v>
      </c>
      <c r="B19" s="75" t="s">
        <v>343</v>
      </c>
      <c r="C19" s="75" t="s">
        <v>404</v>
      </c>
      <c r="D19" s="72">
        <v>2022</v>
      </c>
      <c r="E19" s="76" t="s">
        <v>400</v>
      </c>
    </row>
    <row r="20" spans="1:5" ht="25.5" x14ac:dyDescent="0.25">
      <c r="A20" s="74" t="s">
        <v>305</v>
      </c>
      <c r="B20" s="75" t="s">
        <v>343</v>
      </c>
      <c r="C20" s="75" t="s">
        <v>404</v>
      </c>
      <c r="D20" s="72">
        <v>2022</v>
      </c>
      <c r="E20" s="76" t="s">
        <v>400</v>
      </c>
    </row>
    <row r="21" spans="1:5" ht="25.5" customHeight="1" x14ac:dyDescent="0.25">
      <c r="A21" s="74" t="s">
        <v>306</v>
      </c>
      <c r="B21" s="75" t="s">
        <v>343</v>
      </c>
      <c r="C21" s="75" t="s">
        <v>404</v>
      </c>
      <c r="D21" s="72">
        <v>2022</v>
      </c>
      <c r="E21" s="76" t="s">
        <v>400</v>
      </c>
    </row>
    <row r="22" spans="1:5" ht="25.5" customHeight="1" x14ac:dyDescent="0.25">
      <c r="A22" s="74" t="s">
        <v>391</v>
      </c>
      <c r="B22" s="75" t="s">
        <v>343</v>
      </c>
      <c r="C22" s="75" t="s">
        <v>404</v>
      </c>
      <c r="D22" s="72">
        <v>2022</v>
      </c>
      <c r="E22" s="76" t="s">
        <v>400</v>
      </c>
    </row>
    <row r="23" spans="1:5" x14ac:dyDescent="0.25">
      <c r="A23" s="53" t="s">
        <v>105</v>
      </c>
      <c r="B23" s="54"/>
      <c r="C23" s="54"/>
      <c r="D23" s="55"/>
      <c r="E23" s="54"/>
    </row>
    <row r="24" spans="1:5" ht="39.950000000000003" customHeight="1" x14ac:dyDescent="0.25">
      <c r="A24" s="82" t="s">
        <v>513</v>
      </c>
      <c r="B24" s="75" t="s">
        <v>441</v>
      </c>
      <c r="C24" s="75" t="s">
        <v>514</v>
      </c>
      <c r="D24" s="77" t="s">
        <v>515</v>
      </c>
      <c r="E24" s="76" t="s">
        <v>516</v>
      </c>
    </row>
    <row r="25" spans="1:5" ht="43.5" customHeight="1" x14ac:dyDescent="0.25">
      <c r="A25" s="74" t="s">
        <v>517</v>
      </c>
      <c r="B25" s="75" t="s">
        <v>440</v>
      </c>
      <c r="C25" s="75" t="s">
        <v>514</v>
      </c>
      <c r="D25" s="77" t="s">
        <v>515</v>
      </c>
      <c r="E25" s="76" t="s">
        <v>516</v>
      </c>
    </row>
    <row r="26" spans="1:5" ht="25.5" x14ac:dyDescent="0.25">
      <c r="A26" s="74" t="s">
        <v>430</v>
      </c>
      <c r="B26" s="75" t="s">
        <v>307</v>
      </c>
      <c r="C26" s="75" t="s">
        <v>431</v>
      </c>
      <c r="D26" s="72" t="s">
        <v>432</v>
      </c>
      <c r="E26" s="76" t="s">
        <v>403</v>
      </c>
    </row>
    <row r="27" spans="1:5" ht="27" customHeight="1" x14ac:dyDescent="0.25">
      <c r="A27" s="74" t="s">
        <v>436</v>
      </c>
      <c r="B27" s="75" t="s">
        <v>442</v>
      </c>
      <c r="C27" s="75" t="s">
        <v>437</v>
      </c>
      <c r="D27" s="72" t="s">
        <v>478</v>
      </c>
      <c r="E27" s="76" t="s">
        <v>400</v>
      </c>
    </row>
    <row r="28" spans="1:5" x14ac:dyDescent="0.25">
      <c r="A28" s="74" t="s">
        <v>438</v>
      </c>
      <c r="B28" s="75" t="s">
        <v>294</v>
      </c>
      <c r="C28" s="75" t="s">
        <v>308</v>
      </c>
      <c r="D28" s="80" t="s">
        <v>424</v>
      </c>
      <c r="E28" s="76" t="s">
        <v>400</v>
      </c>
    </row>
    <row r="29" spans="1:5" x14ac:dyDescent="0.25">
      <c r="A29" s="83" t="s">
        <v>439</v>
      </c>
      <c r="B29" s="84" t="s">
        <v>294</v>
      </c>
      <c r="C29" s="84" t="s">
        <v>308</v>
      </c>
      <c r="D29" s="80" t="s">
        <v>424</v>
      </c>
      <c r="E29" s="76" t="s">
        <v>400</v>
      </c>
    </row>
    <row r="30" spans="1:5" x14ac:dyDescent="0.25">
      <c r="A30" s="53" t="s">
        <v>309</v>
      </c>
      <c r="B30" s="54"/>
      <c r="C30" s="54"/>
      <c r="D30" s="55"/>
      <c r="E30" s="54"/>
    </row>
    <row r="31" spans="1:5" ht="25.5" x14ac:dyDescent="0.25">
      <c r="A31" s="74" t="s">
        <v>122</v>
      </c>
      <c r="B31" s="75" t="s">
        <v>310</v>
      </c>
      <c r="C31" s="75" t="s">
        <v>311</v>
      </c>
      <c r="D31" s="72" t="s">
        <v>446</v>
      </c>
      <c r="E31" s="76" t="s">
        <v>435</v>
      </c>
    </row>
    <row r="32" spans="1:5" ht="29.25" customHeight="1" x14ac:dyDescent="0.25">
      <c r="A32" s="74" t="s">
        <v>445</v>
      </c>
      <c r="B32" s="75" t="s">
        <v>312</v>
      </c>
      <c r="C32" s="75" t="s">
        <v>313</v>
      </c>
      <c r="D32" s="72" t="s">
        <v>446</v>
      </c>
      <c r="E32" s="76" t="s">
        <v>435</v>
      </c>
    </row>
    <row r="33" spans="1:6" x14ac:dyDescent="0.25">
      <c r="A33" s="53" t="s">
        <v>314</v>
      </c>
      <c r="B33" s="54"/>
      <c r="C33" s="54"/>
      <c r="D33" s="55"/>
      <c r="E33" s="54"/>
    </row>
    <row r="34" spans="1:6" ht="25.5" x14ac:dyDescent="0.25">
      <c r="A34" s="70" t="s">
        <v>131</v>
      </c>
      <c r="B34" s="71" t="s">
        <v>315</v>
      </c>
      <c r="C34" s="85" t="s">
        <v>316</v>
      </c>
      <c r="D34" s="86" t="s">
        <v>450</v>
      </c>
      <c r="E34" s="76" t="s">
        <v>447</v>
      </c>
    </row>
    <row r="35" spans="1:6" ht="25.5" x14ac:dyDescent="0.25">
      <c r="A35" s="74" t="s">
        <v>448</v>
      </c>
      <c r="B35" s="75" t="s">
        <v>294</v>
      </c>
      <c r="C35" s="87" t="s">
        <v>317</v>
      </c>
      <c r="D35" s="80" t="s">
        <v>424</v>
      </c>
      <c r="E35" s="76" t="s">
        <v>425</v>
      </c>
    </row>
    <row r="36" spans="1:6" ht="25.5" x14ac:dyDescent="0.25">
      <c r="A36" s="74" t="s">
        <v>449</v>
      </c>
      <c r="B36" s="75" t="s">
        <v>343</v>
      </c>
      <c r="C36" s="75" t="s">
        <v>404</v>
      </c>
      <c r="D36" s="80" t="s">
        <v>424</v>
      </c>
      <c r="E36" s="76" t="s">
        <v>400</v>
      </c>
    </row>
    <row r="37" spans="1:6" ht="38.25" x14ac:dyDescent="0.25">
      <c r="A37" s="74" t="s">
        <v>451</v>
      </c>
      <c r="B37" s="75" t="s">
        <v>442</v>
      </c>
      <c r="C37" s="87" t="s">
        <v>318</v>
      </c>
      <c r="D37" s="72" t="s">
        <v>459</v>
      </c>
      <c r="E37" s="76" t="s">
        <v>433</v>
      </c>
    </row>
    <row r="38" spans="1:6" ht="38.25" x14ac:dyDescent="0.25">
      <c r="A38" s="74" t="s">
        <v>453</v>
      </c>
      <c r="B38" s="75" t="s">
        <v>442</v>
      </c>
      <c r="C38" s="87" t="s">
        <v>318</v>
      </c>
      <c r="D38" s="72" t="s">
        <v>459</v>
      </c>
      <c r="E38" s="76" t="s">
        <v>433</v>
      </c>
    </row>
    <row r="39" spans="1:6" x14ac:dyDescent="0.25">
      <c r="A39" s="74" t="s">
        <v>454</v>
      </c>
      <c r="B39" s="75" t="s">
        <v>442</v>
      </c>
      <c r="C39" s="88" t="s">
        <v>318</v>
      </c>
      <c r="D39" s="72" t="s">
        <v>460</v>
      </c>
      <c r="E39" s="76" t="s">
        <v>433</v>
      </c>
    </row>
    <row r="40" spans="1:6" ht="25.5" x14ac:dyDescent="0.25">
      <c r="A40" s="74" t="s">
        <v>458</v>
      </c>
      <c r="B40" s="87" t="s">
        <v>321</v>
      </c>
      <c r="C40" s="75" t="s">
        <v>322</v>
      </c>
      <c r="D40" s="80" t="s">
        <v>424</v>
      </c>
      <c r="E40" s="76" t="s">
        <v>400</v>
      </c>
      <c r="F40" s="56"/>
    </row>
    <row r="41" spans="1:6" ht="25.5" x14ac:dyDescent="0.25">
      <c r="A41" s="74" t="s">
        <v>320</v>
      </c>
      <c r="B41" s="87" t="s">
        <v>321</v>
      </c>
      <c r="C41" s="75" t="s">
        <v>322</v>
      </c>
      <c r="D41" s="80" t="s">
        <v>424</v>
      </c>
      <c r="E41" s="76" t="s">
        <v>400</v>
      </c>
    </row>
    <row r="42" spans="1:6" ht="24" customHeight="1" x14ac:dyDescent="0.25">
      <c r="A42" s="83" t="s">
        <v>172</v>
      </c>
      <c r="B42" s="89" t="s">
        <v>321</v>
      </c>
      <c r="C42" s="84" t="s">
        <v>322</v>
      </c>
      <c r="D42" s="80" t="s">
        <v>424</v>
      </c>
      <c r="E42" s="76" t="s">
        <v>400</v>
      </c>
    </row>
    <row r="43" spans="1:6" x14ac:dyDescent="0.25">
      <c r="A43" s="53" t="s">
        <v>323</v>
      </c>
      <c r="B43" s="54"/>
      <c r="C43" s="54"/>
      <c r="D43" s="55"/>
      <c r="E43" s="54"/>
    </row>
    <row r="44" spans="1:6" ht="51" x14ac:dyDescent="0.25">
      <c r="A44" s="70" t="s">
        <v>463</v>
      </c>
      <c r="B44" s="71" t="s">
        <v>442</v>
      </c>
      <c r="C44" s="90" t="s">
        <v>465</v>
      </c>
      <c r="D44" s="86" t="s">
        <v>476</v>
      </c>
      <c r="E44" s="76" t="s">
        <v>479</v>
      </c>
    </row>
    <row r="45" spans="1:6" ht="51" x14ac:dyDescent="0.25">
      <c r="A45" s="74" t="s">
        <v>464</v>
      </c>
      <c r="B45" s="75" t="s">
        <v>442</v>
      </c>
      <c r="C45" s="90" t="s">
        <v>465</v>
      </c>
      <c r="D45" s="72" t="s">
        <v>476</v>
      </c>
      <c r="E45" s="76" t="s">
        <v>400</v>
      </c>
    </row>
    <row r="46" spans="1:6" ht="51" x14ac:dyDescent="0.25">
      <c r="A46" s="74" t="s">
        <v>468</v>
      </c>
      <c r="B46" s="75" t="s">
        <v>442</v>
      </c>
      <c r="C46" s="91" t="s">
        <v>467</v>
      </c>
      <c r="D46" s="72" t="s">
        <v>477</v>
      </c>
      <c r="E46" s="76" t="s">
        <v>400</v>
      </c>
    </row>
    <row r="47" spans="1:6" ht="38.25" x14ac:dyDescent="0.25">
      <c r="A47" s="74" t="s">
        <v>469</v>
      </c>
      <c r="B47" s="75" t="s">
        <v>442</v>
      </c>
      <c r="C47" s="87" t="s">
        <v>470</v>
      </c>
      <c r="D47" s="72" t="s">
        <v>476</v>
      </c>
      <c r="E47" s="76" t="s">
        <v>479</v>
      </c>
    </row>
    <row r="48" spans="1:6" ht="25.5" x14ac:dyDescent="0.25">
      <c r="A48" s="74" t="s">
        <v>471</v>
      </c>
      <c r="B48" s="75" t="s">
        <v>442</v>
      </c>
      <c r="C48" s="87" t="s">
        <v>474</v>
      </c>
      <c r="D48" s="72" t="s">
        <v>475</v>
      </c>
      <c r="E48" s="76" t="s">
        <v>479</v>
      </c>
    </row>
    <row r="49" spans="1:7" ht="25.5" x14ac:dyDescent="0.25">
      <c r="A49" s="83" t="s">
        <v>473</v>
      </c>
      <c r="B49" s="84" t="s">
        <v>442</v>
      </c>
      <c r="C49" s="87" t="s">
        <v>474</v>
      </c>
      <c r="D49" s="92" t="s">
        <v>475</v>
      </c>
      <c r="E49" s="76" t="s">
        <v>479</v>
      </c>
    </row>
    <row r="50" spans="1:7" x14ac:dyDescent="0.25">
      <c r="A50" s="53" t="s">
        <v>325</v>
      </c>
      <c r="B50" s="54"/>
      <c r="C50" s="54"/>
      <c r="D50" s="55"/>
      <c r="E50" s="54"/>
    </row>
    <row r="51" spans="1:7" ht="25.5" x14ac:dyDescent="0.25">
      <c r="A51" s="93" t="s">
        <v>177</v>
      </c>
      <c r="B51" s="94" t="s">
        <v>326</v>
      </c>
      <c r="C51" s="90" t="s">
        <v>327</v>
      </c>
      <c r="D51" s="95" t="s">
        <v>304</v>
      </c>
      <c r="E51" s="76" t="s">
        <v>480</v>
      </c>
    </row>
    <row r="52" spans="1:7" ht="25.5" x14ac:dyDescent="0.25">
      <c r="A52" s="78" t="s">
        <v>182</v>
      </c>
      <c r="B52" s="79" t="s">
        <v>326</v>
      </c>
      <c r="C52" s="91" t="s">
        <v>327</v>
      </c>
      <c r="D52" s="80" t="s">
        <v>304</v>
      </c>
      <c r="E52" s="76" t="s">
        <v>480</v>
      </c>
    </row>
    <row r="53" spans="1:7" ht="63.75" x14ac:dyDescent="0.25">
      <c r="A53" s="74" t="s">
        <v>484</v>
      </c>
      <c r="B53" s="75" t="s">
        <v>482</v>
      </c>
      <c r="C53" s="87" t="s">
        <v>490</v>
      </c>
      <c r="D53" s="72" t="s">
        <v>466</v>
      </c>
      <c r="E53" s="76" t="s">
        <v>480</v>
      </c>
    </row>
    <row r="54" spans="1:7" x14ac:dyDescent="0.25">
      <c r="A54" s="74" t="s">
        <v>485</v>
      </c>
      <c r="B54" s="75" t="s">
        <v>483</v>
      </c>
      <c r="C54" s="87" t="s">
        <v>328</v>
      </c>
      <c r="D54" s="72" t="s">
        <v>477</v>
      </c>
      <c r="E54" s="76" t="s">
        <v>400</v>
      </c>
    </row>
    <row r="55" spans="1:7" ht="25.5" x14ac:dyDescent="0.25">
      <c r="A55" s="74" t="s">
        <v>486</v>
      </c>
      <c r="B55" s="75" t="s">
        <v>483</v>
      </c>
      <c r="C55" s="87" t="s">
        <v>328</v>
      </c>
      <c r="D55" s="72" t="s">
        <v>424</v>
      </c>
      <c r="E55" s="76" t="s">
        <v>400</v>
      </c>
    </row>
    <row r="56" spans="1:7" ht="25.5" x14ac:dyDescent="0.25">
      <c r="A56" s="74" t="s">
        <v>487</v>
      </c>
      <c r="B56" s="75" t="s">
        <v>483</v>
      </c>
      <c r="C56" s="87" t="s">
        <v>328</v>
      </c>
      <c r="D56" s="72" t="s">
        <v>424</v>
      </c>
      <c r="E56" s="76" t="s">
        <v>400</v>
      </c>
    </row>
    <row r="57" spans="1:7" ht="25.5" x14ac:dyDescent="0.25">
      <c r="A57" s="74" t="s">
        <v>488</v>
      </c>
      <c r="B57" s="75" t="s">
        <v>483</v>
      </c>
      <c r="C57" s="75" t="s">
        <v>393</v>
      </c>
      <c r="D57" s="72" t="s">
        <v>466</v>
      </c>
      <c r="E57" s="76" t="s">
        <v>400</v>
      </c>
    </row>
    <row r="58" spans="1:7" ht="50.1" customHeight="1" x14ac:dyDescent="0.25">
      <c r="A58" s="74" t="s">
        <v>330</v>
      </c>
      <c r="B58" s="75" t="s">
        <v>482</v>
      </c>
      <c r="C58" s="87" t="s">
        <v>490</v>
      </c>
      <c r="D58" s="72" t="s">
        <v>466</v>
      </c>
      <c r="E58" s="76" t="s">
        <v>400</v>
      </c>
    </row>
    <row r="59" spans="1:7" ht="25.5" x14ac:dyDescent="0.25">
      <c r="A59" s="74" t="s">
        <v>200</v>
      </c>
      <c r="B59" s="75" t="s">
        <v>483</v>
      </c>
      <c r="C59" s="75" t="s">
        <v>393</v>
      </c>
      <c r="D59" s="72" t="s">
        <v>466</v>
      </c>
      <c r="E59" s="76" t="s">
        <v>400</v>
      </c>
    </row>
    <row r="60" spans="1:7" ht="25.5" x14ac:dyDescent="0.25">
      <c r="A60" s="74" t="s">
        <v>209</v>
      </c>
      <c r="B60" s="75" t="s">
        <v>483</v>
      </c>
      <c r="C60" s="75" t="s">
        <v>393</v>
      </c>
      <c r="D60" s="72" t="s">
        <v>466</v>
      </c>
      <c r="E60" s="76" t="s">
        <v>400</v>
      </c>
    </row>
    <row r="61" spans="1:7" ht="38.25" x14ac:dyDescent="0.25">
      <c r="A61" s="74" t="s">
        <v>212</v>
      </c>
      <c r="B61" s="75" t="s">
        <v>331</v>
      </c>
      <c r="C61" s="87" t="s">
        <v>332</v>
      </c>
      <c r="D61" s="72" t="s">
        <v>491</v>
      </c>
      <c r="E61" s="76" t="s">
        <v>447</v>
      </c>
      <c r="G61" s="56"/>
    </row>
    <row r="62" spans="1:7" ht="38.25" x14ac:dyDescent="0.25">
      <c r="A62" s="96" t="s">
        <v>215</v>
      </c>
      <c r="B62" s="97" t="s">
        <v>331</v>
      </c>
      <c r="C62" s="88" t="s">
        <v>332</v>
      </c>
      <c r="D62" s="98" t="s">
        <v>491</v>
      </c>
      <c r="E62" s="76" t="s">
        <v>447</v>
      </c>
      <c r="G62" s="56"/>
    </row>
    <row r="63" spans="1:7" ht="76.5" x14ac:dyDescent="0.25">
      <c r="A63" s="83" t="s">
        <v>492</v>
      </c>
      <c r="B63" s="84" t="s">
        <v>333</v>
      </c>
      <c r="C63" s="84" t="s">
        <v>334</v>
      </c>
      <c r="D63" s="92" t="s">
        <v>335</v>
      </c>
      <c r="E63" s="76" t="s">
        <v>434</v>
      </c>
      <c r="F63" s="56"/>
    </row>
    <row r="64" spans="1:7" x14ac:dyDescent="0.25">
      <c r="A64" s="503" t="s">
        <v>269</v>
      </c>
      <c r="B64" s="503"/>
      <c r="C64" s="503"/>
      <c r="D64" s="503"/>
      <c r="E64" s="503"/>
    </row>
    <row r="65" spans="1:5" ht="42" customHeight="1" x14ac:dyDescent="0.25">
      <c r="A65" s="70" t="s">
        <v>236</v>
      </c>
      <c r="B65" s="85" t="s">
        <v>337</v>
      </c>
      <c r="C65" s="71" t="s">
        <v>336</v>
      </c>
      <c r="D65" s="86">
        <v>2024</v>
      </c>
      <c r="E65" s="76" t="s">
        <v>403</v>
      </c>
    </row>
    <row r="66" spans="1:5" ht="42" customHeight="1" x14ac:dyDescent="0.25">
      <c r="A66" s="74" t="s">
        <v>240</v>
      </c>
      <c r="B66" s="87" t="s">
        <v>337</v>
      </c>
      <c r="C66" s="75" t="s">
        <v>336</v>
      </c>
      <c r="D66" s="72">
        <v>2024</v>
      </c>
      <c r="E66" s="76" t="s">
        <v>403</v>
      </c>
    </row>
    <row r="67" spans="1:5" ht="42" customHeight="1" x14ac:dyDescent="0.25">
      <c r="A67" s="96" t="s">
        <v>250</v>
      </c>
      <c r="B67" s="88" t="s">
        <v>337</v>
      </c>
      <c r="C67" s="97" t="s">
        <v>336</v>
      </c>
      <c r="D67" s="98">
        <v>2024</v>
      </c>
      <c r="E67" s="76" t="s">
        <v>403</v>
      </c>
    </row>
    <row r="68" spans="1:5" ht="42" customHeight="1" x14ac:dyDescent="0.25">
      <c r="A68" s="96" t="s">
        <v>270</v>
      </c>
      <c r="B68" s="88" t="s">
        <v>337</v>
      </c>
      <c r="C68" s="97" t="s">
        <v>336</v>
      </c>
      <c r="D68" s="98">
        <v>2024</v>
      </c>
      <c r="E68" s="76" t="s">
        <v>403</v>
      </c>
    </row>
    <row r="69" spans="1:5" x14ac:dyDescent="0.25">
      <c r="A69" s="504" t="s">
        <v>582</v>
      </c>
      <c r="B69" s="504"/>
      <c r="C69" s="504"/>
      <c r="D69" s="504"/>
      <c r="E69" s="504"/>
    </row>
    <row r="70" spans="1:5" ht="25.5" x14ac:dyDescent="0.25">
      <c r="A70" s="93" t="s">
        <v>519</v>
      </c>
      <c r="B70" s="90" t="s">
        <v>583</v>
      </c>
      <c r="C70" s="94" t="s">
        <v>584</v>
      </c>
      <c r="D70" s="95">
        <v>2022</v>
      </c>
      <c r="E70" s="501" t="s">
        <v>516</v>
      </c>
    </row>
    <row r="71" spans="1:5" ht="25.5" x14ac:dyDescent="0.25">
      <c r="A71" s="93" t="s">
        <v>592</v>
      </c>
      <c r="B71" s="90" t="s">
        <v>343</v>
      </c>
      <c r="C71" s="94" t="s">
        <v>589</v>
      </c>
      <c r="D71" s="95">
        <v>2022</v>
      </c>
      <c r="E71" s="501" t="s">
        <v>516</v>
      </c>
    </row>
    <row r="72" spans="1:5" ht="63.75" x14ac:dyDescent="0.25">
      <c r="A72" s="93" t="s">
        <v>531</v>
      </c>
      <c r="B72" s="90" t="s">
        <v>585</v>
      </c>
      <c r="C72" s="94" t="s">
        <v>586</v>
      </c>
      <c r="D72" s="95" t="s">
        <v>587</v>
      </c>
      <c r="E72" s="501" t="s">
        <v>516</v>
      </c>
    </row>
    <row r="73" spans="1:5" ht="25.5" x14ac:dyDescent="0.25">
      <c r="A73" s="93" t="s">
        <v>539</v>
      </c>
      <c r="B73" s="90" t="s">
        <v>294</v>
      </c>
      <c r="C73" s="94" t="s">
        <v>590</v>
      </c>
      <c r="D73" s="95">
        <v>2022</v>
      </c>
      <c r="E73" s="501" t="s">
        <v>516</v>
      </c>
    </row>
    <row r="74" spans="1:5" ht="25.5" x14ac:dyDescent="0.25">
      <c r="A74" s="93" t="s">
        <v>549</v>
      </c>
      <c r="B74" s="90" t="s">
        <v>294</v>
      </c>
      <c r="C74" s="94" t="s">
        <v>591</v>
      </c>
      <c r="D74" s="95">
        <v>2022</v>
      </c>
      <c r="E74" s="501" t="s">
        <v>516</v>
      </c>
    </row>
    <row r="75" spans="1:5" ht="38.25" x14ac:dyDescent="0.25">
      <c r="A75" s="93" t="s">
        <v>554</v>
      </c>
      <c r="B75" s="90" t="s">
        <v>441</v>
      </c>
      <c r="C75" s="94" t="s">
        <v>593</v>
      </c>
      <c r="D75" s="95">
        <v>2024</v>
      </c>
      <c r="E75" s="501" t="s">
        <v>516</v>
      </c>
    </row>
    <row r="76" spans="1:5" ht="38.25" x14ac:dyDescent="0.25">
      <c r="A76" s="93" t="s">
        <v>563</v>
      </c>
      <c r="B76" s="90" t="s">
        <v>441</v>
      </c>
      <c r="C76" s="94" t="s">
        <v>593</v>
      </c>
      <c r="D76" s="95">
        <v>2024</v>
      </c>
      <c r="E76" s="501" t="s">
        <v>516</v>
      </c>
    </row>
    <row r="77" spans="1:5" ht="25.5" x14ac:dyDescent="0.25">
      <c r="A77" s="93" t="s">
        <v>594</v>
      </c>
      <c r="B77" s="90" t="s">
        <v>318</v>
      </c>
      <c r="C77" s="94" t="s">
        <v>588</v>
      </c>
      <c r="D77" s="95" t="s">
        <v>595</v>
      </c>
      <c r="E77" s="501" t="s">
        <v>516</v>
      </c>
    </row>
    <row r="78" spans="1:5" ht="25.5" x14ac:dyDescent="0.25">
      <c r="A78" s="93" t="s">
        <v>577</v>
      </c>
      <c r="B78" s="90" t="s">
        <v>318</v>
      </c>
      <c r="C78" s="94" t="s">
        <v>588</v>
      </c>
      <c r="D78" s="95" t="s">
        <v>595</v>
      </c>
      <c r="E78" s="501" t="s">
        <v>516</v>
      </c>
    </row>
    <row r="79" spans="1:5" ht="25.5" x14ac:dyDescent="0.25">
      <c r="A79" s="93" t="s">
        <v>596</v>
      </c>
      <c r="B79" s="90" t="s">
        <v>318</v>
      </c>
      <c r="C79" s="94" t="s">
        <v>588</v>
      </c>
      <c r="D79" s="95" t="s">
        <v>595</v>
      </c>
      <c r="E79" s="501" t="s">
        <v>516</v>
      </c>
    </row>
    <row r="80" spans="1:5" x14ac:dyDescent="0.25">
      <c r="E80" s="56"/>
    </row>
    <row r="81" spans="5:5" x14ac:dyDescent="0.25">
      <c r="E81" s="56"/>
    </row>
    <row r="82" spans="5:5" x14ac:dyDescent="0.25">
      <c r="E82" s="56"/>
    </row>
    <row r="83" spans="5:5" x14ac:dyDescent="0.25">
      <c r="E83" s="56"/>
    </row>
    <row r="84" spans="5:5" x14ac:dyDescent="0.25">
      <c r="E84" s="56"/>
    </row>
    <row r="85" spans="5:5" x14ac:dyDescent="0.25">
      <c r="E85" s="56"/>
    </row>
    <row r="86" spans="5:5" x14ac:dyDescent="0.25">
      <c r="E86" s="56"/>
    </row>
    <row r="87" spans="5:5" x14ac:dyDescent="0.25">
      <c r="E87" s="56"/>
    </row>
    <row r="88" spans="5:5" x14ac:dyDescent="0.25">
      <c r="E88" s="56"/>
    </row>
    <row r="89" spans="5:5" x14ac:dyDescent="0.25">
      <c r="E89" s="56"/>
    </row>
  </sheetData>
  <sheetProtection algorithmName="SHA-512" hashValue="pAL0KuU3nTHQALIgE5irTPryycFBkfHFP1Yj3lxtcLLToIF+Y4Ingj+TyV1ulISVOE7tWnamjgDYpQESXxNDhQ==" saltValue="ryTLT4OtYbsGqCq9XDfifA==" spinCount="100000" sheet="1" objects="1" scenarios="1" selectLockedCells="1" selectUnlockedCells="1"/>
  <mergeCells count="2">
    <mergeCell ref="A64:E64"/>
    <mergeCell ref="A69:E69"/>
  </mergeCells>
  <phoneticPr fontId="34" type="noConversion"/>
  <hyperlinks>
    <hyperlink ref="B14" r:id="rId1" xr:uid="{B80EB4A5-D413-4EA1-BBCC-9F74AEB63DC5}"/>
    <hyperlink ref="B15" r:id="rId2" xr:uid="{CF61D2A1-1E85-41E2-A8BB-582917EAC428}"/>
  </hyperlinks>
  <pageMargins left="0.25" right="0.25" top="0.75" bottom="0.75" header="0.3" footer="0.3"/>
  <pageSetup scale="96" fitToHeight="0" orientation="landscape" r:id="rId3"/>
  <rowBreaks count="4" manualBreakCount="4">
    <brk id="22" max="16383" man="1"/>
    <brk id="42" max="16383" man="1"/>
    <brk id="49" max="16383" man="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140"/>
  <sheetViews>
    <sheetView view="pageBreakPreview" zoomScaleNormal="100" zoomScaleSheetLayoutView="100" workbookViewId="0"/>
  </sheetViews>
  <sheetFormatPr defaultRowHeight="15" x14ac:dyDescent="0.25"/>
  <cols>
    <col min="1" max="1" width="30.5703125" customWidth="1"/>
    <col min="2" max="2" width="12.5703125" customWidth="1"/>
    <col min="3" max="3" width="11.5703125" customWidth="1"/>
    <col min="4" max="4" width="12.5703125" customWidth="1"/>
    <col min="5" max="5" width="11.5703125" customWidth="1"/>
    <col min="6" max="7" width="12.5703125" customWidth="1"/>
    <col min="8" max="8" width="10.7109375" customWidth="1"/>
    <col min="9" max="9" width="12.5703125" customWidth="1"/>
    <col min="10" max="10" width="9.42578125" customWidth="1"/>
    <col min="11" max="11" width="12.5703125" customWidth="1"/>
  </cols>
  <sheetData>
    <row r="1" spans="1:11" s="64" customFormat="1" ht="19.5" x14ac:dyDescent="0.3">
      <c r="A1" s="63" t="s">
        <v>114</v>
      </c>
    </row>
    <row r="3" spans="1:11" ht="19.5" x14ac:dyDescent="0.3">
      <c r="A3" s="66" t="s">
        <v>413</v>
      </c>
    </row>
    <row r="5" spans="1:11" x14ac:dyDescent="0.25">
      <c r="A5" s="1" t="s">
        <v>395</v>
      </c>
      <c r="F5" s="2"/>
      <c r="I5" s="1"/>
    </row>
    <row r="6" spans="1:11" x14ac:dyDescent="0.25">
      <c r="A6" s="286"/>
      <c r="B6" s="506">
        <v>2021</v>
      </c>
      <c r="C6" s="507"/>
      <c r="D6" s="507"/>
      <c r="E6" s="507"/>
      <c r="F6" s="507"/>
      <c r="G6" s="507">
        <v>2022</v>
      </c>
      <c r="H6" s="507"/>
      <c r="I6" s="507"/>
      <c r="J6" s="507"/>
      <c r="K6" s="507"/>
    </row>
    <row r="7" spans="1:11" x14ac:dyDescent="0.25">
      <c r="A7" s="287"/>
      <c r="B7" s="508" t="s">
        <v>0</v>
      </c>
      <c r="C7" s="509"/>
      <c r="D7" s="508" t="s">
        <v>1</v>
      </c>
      <c r="E7" s="509"/>
      <c r="F7" s="14" t="s">
        <v>2</v>
      </c>
      <c r="G7" s="508" t="s">
        <v>0</v>
      </c>
      <c r="H7" s="509"/>
      <c r="I7" s="508" t="s">
        <v>1</v>
      </c>
      <c r="J7" s="509"/>
      <c r="K7" s="14" t="s">
        <v>2</v>
      </c>
    </row>
    <row r="8" spans="1:11" s="278" customFormat="1" x14ac:dyDescent="0.25">
      <c r="A8" s="279"/>
      <c r="B8" s="5" t="s">
        <v>3</v>
      </c>
      <c r="C8" s="4" t="s">
        <v>4</v>
      </c>
      <c r="D8" s="5" t="s">
        <v>3</v>
      </c>
      <c r="E8" s="4" t="s">
        <v>4</v>
      </c>
      <c r="F8" s="4" t="s">
        <v>3</v>
      </c>
      <c r="G8" s="5" t="s">
        <v>3</v>
      </c>
      <c r="H8" s="4" t="s">
        <v>4</v>
      </c>
      <c r="I8" s="5" t="s">
        <v>3</v>
      </c>
      <c r="J8" s="4" t="s">
        <v>4</v>
      </c>
      <c r="K8" s="14" t="s">
        <v>3</v>
      </c>
    </row>
    <row r="9" spans="1:11" x14ac:dyDescent="0.25">
      <c r="A9" s="288" t="s">
        <v>5</v>
      </c>
      <c r="B9" s="124">
        <v>805991</v>
      </c>
      <c r="C9" s="125">
        <f>B9/F9</f>
        <v>0.50725681138332235</v>
      </c>
      <c r="D9" s="126">
        <v>782930</v>
      </c>
      <c r="E9" s="125">
        <f>D9/F9</f>
        <v>0.4927431886166776</v>
      </c>
      <c r="F9" s="127">
        <v>1588921</v>
      </c>
      <c r="G9" s="124">
        <v>802192</v>
      </c>
      <c r="H9" s="125">
        <f>G9/K9</f>
        <v>0.50638031674650874</v>
      </c>
      <c r="I9" s="126">
        <v>781977</v>
      </c>
      <c r="J9" s="125">
        <f>I9/K9</f>
        <v>0.49361968325349126</v>
      </c>
      <c r="K9" s="127">
        <v>1584169</v>
      </c>
    </row>
    <row r="10" spans="1:11" x14ac:dyDescent="0.25">
      <c r="A10" s="289" t="s">
        <v>6</v>
      </c>
      <c r="B10" s="129">
        <v>19618902</v>
      </c>
      <c r="C10" s="130">
        <f>B10/F10</f>
        <v>0.49999959223031565</v>
      </c>
      <c r="D10" s="131">
        <v>19618934</v>
      </c>
      <c r="E10" s="130">
        <f>D10/F10</f>
        <v>0.50000040776968435</v>
      </c>
      <c r="F10" s="132">
        <v>39237836</v>
      </c>
      <c r="G10" s="129">
        <v>19492917</v>
      </c>
      <c r="H10" s="130">
        <f>G10/K10</f>
        <v>0.49944262447468368</v>
      </c>
      <c r="I10" s="133">
        <v>19536425</v>
      </c>
      <c r="J10" s="130">
        <f>I10/K10</f>
        <v>0.50055737552531632</v>
      </c>
      <c r="K10" s="132">
        <v>39029342</v>
      </c>
    </row>
    <row r="11" spans="1:11" x14ac:dyDescent="0.25">
      <c r="A11" s="7" t="s">
        <v>7</v>
      </c>
      <c r="H11" s="7"/>
    </row>
    <row r="18" spans="1:7" x14ac:dyDescent="0.25">
      <c r="A18" s="1" t="s">
        <v>397</v>
      </c>
    </row>
    <row r="19" spans="1:7" x14ac:dyDescent="0.25">
      <c r="A19" s="284"/>
      <c r="B19" s="507">
        <v>2022</v>
      </c>
      <c r="C19" s="507"/>
      <c r="D19" s="507"/>
      <c r="E19" s="507"/>
      <c r="F19" s="507"/>
      <c r="G19" s="103"/>
    </row>
    <row r="20" spans="1:7" x14ac:dyDescent="0.25">
      <c r="A20" s="285"/>
      <c r="B20" s="510" t="s">
        <v>0</v>
      </c>
      <c r="C20" s="509"/>
      <c r="D20" s="508" t="s">
        <v>1</v>
      </c>
      <c r="E20" s="509"/>
      <c r="F20" s="6" t="s">
        <v>2</v>
      </c>
    </row>
    <row r="21" spans="1:7" s="278" customFormat="1" x14ac:dyDescent="0.25">
      <c r="A21" s="265"/>
      <c r="B21" s="265" t="s">
        <v>3</v>
      </c>
      <c r="C21" s="4" t="s">
        <v>4</v>
      </c>
      <c r="D21" s="5" t="s">
        <v>3</v>
      </c>
      <c r="E21" s="4" t="s">
        <v>4</v>
      </c>
      <c r="F21" s="279" t="s">
        <v>3</v>
      </c>
    </row>
    <row r="22" spans="1:7" x14ac:dyDescent="0.25">
      <c r="A22" s="227" t="s">
        <v>8</v>
      </c>
      <c r="B22" s="280">
        <v>354361</v>
      </c>
      <c r="C22" s="125">
        <v>0.4417408799888306</v>
      </c>
      <c r="D22" s="124">
        <v>338707</v>
      </c>
      <c r="E22" s="125">
        <v>0.43314189547774423</v>
      </c>
      <c r="F22" s="134">
        <v>693068</v>
      </c>
      <c r="G22" s="257"/>
    </row>
    <row r="23" spans="1:7" x14ac:dyDescent="0.25">
      <c r="A23" s="227" t="s">
        <v>9</v>
      </c>
      <c r="B23" s="280">
        <v>75629</v>
      </c>
      <c r="C23" s="125">
        <v>9.4277928475975825E-2</v>
      </c>
      <c r="D23" s="124">
        <v>73958</v>
      </c>
      <c r="E23" s="125">
        <v>9.4578229282958448E-2</v>
      </c>
      <c r="F23" s="134">
        <v>149587</v>
      </c>
      <c r="G23" s="258"/>
    </row>
    <row r="24" spans="1:7" x14ac:dyDescent="0.25">
      <c r="A24" s="227" t="s">
        <v>10</v>
      </c>
      <c r="B24" s="280">
        <v>9010</v>
      </c>
      <c r="C24" s="125">
        <v>1.123172507329916E-2</v>
      </c>
      <c r="D24" s="124">
        <v>10162</v>
      </c>
      <c r="E24" s="125">
        <v>1.2995267124224882E-2</v>
      </c>
      <c r="F24" s="134">
        <v>19172</v>
      </c>
    </row>
    <row r="25" spans="1:7" x14ac:dyDescent="0.25">
      <c r="A25" s="227" t="s">
        <v>11</v>
      </c>
      <c r="B25" s="280">
        <v>144170</v>
      </c>
      <c r="C25" s="125">
        <v>0.17972006701637513</v>
      </c>
      <c r="D25" s="124">
        <v>136100</v>
      </c>
      <c r="E25" s="125">
        <v>0.17404603971728069</v>
      </c>
      <c r="F25" s="134">
        <v>280270</v>
      </c>
    </row>
    <row r="26" spans="1:7" x14ac:dyDescent="0.25">
      <c r="A26" s="227" t="s">
        <v>12</v>
      </c>
      <c r="B26" s="280">
        <v>10043</v>
      </c>
      <c r="C26" s="125">
        <v>1.2519446715998165E-2</v>
      </c>
      <c r="D26" s="124">
        <v>8270</v>
      </c>
      <c r="E26" s="125">
        <v>1.0575758622056659E-2</v>
      </c>
      <c r="F26" s="134">
        <v>18313</v>
      </c>
    </row>
    <row r="27" spans="1:7" x14ac:dyDescent="0.25">
      <c r="A27" s="227" t="s">
        <v>13</v>
      </c>
      <c r="B27" s="280">
        <v>97406</v>
      </c>
      <c r="C27" s="125">
        <v>0.1214247960587989</v>
      </c>
      <c r="D27" s="124">
        <v>100241</v>
      </c>
      <c r="E27" s="125">
        <v>0.12818919226524567</v>
      </c>
      <c r="F27" s="134">
        <v>197647</v>
      </c>
    </row>
    <row r="28" spans="1:7" x14ac:dyDescent="0.25">
      <c r="A28" s="229" t="s">
        <v>14</v>
      </c>
      <c r="B28" s="281">
        <v>111573</v>
      </c>
      <c r="C28" s="130">
        <v>0.13908515667072222</v>
      </c>
      <c r="D28" s="135">
        <v>114539</v>
      </c>
      <c r="E28" s="130">
        <v>0.14647361751048943</v>
      </c>
      <c r="F28" s="136">
        <v>226112</v>
      </c>
    </row>
    <row r="29" spans="1:7" x14ac:dyDescent="0.25">
      <c r="A29" s="137" t="s">
        <v>2</v>
      </c>
      <c r="B29" s="282">
        <v>802192</v>
      </c>
      <c r="C29" s="139">
        <v>1</v>
      </c>
      <c r="D29" s="138">
        <v>781977</v>
      </c>
      <c r="E29" s="139">
        <v>1</v>
      </c>
      <c r="F29" s="140">
        <v>1584169</v>
      </c>
    </row>
    <row r="30" spans="1:7" x14ac:dyDescent="0.25">
      <c r="A30" s="141" t="s">
        <v>394</v>
      </c>
      <c r="B30" s="283">
        <v>192152</v>
      </c>
      <c r="C30" s="143">
        <v>0.23953367772303888</v>
      </c>
      <c r="D30" s="142">
        <v>195623</v>
      </c>
      <c r="E30" s="143">
        <v>0.25016464678628653</v>
      </c>
      <c r="F30" s="144">
        <v>387775</v>
      </c>
    </row>
    <row r="31" spans="1:7" x14ac:dyDescent="0.25">
      <c r="A31" s="7" t="s">
        <v>396</v>
      </c>
    </row>
    <row r="32" spans="1:7" ht="51.6" customHeight="1" x14ac:dyDescent="0.25">
      <c r="A32" s="517" t="s">
        <v>399</v>
      </c>
      <c r="B32" s="517"/>
      <c r="C32" s="517"/>
      <c r="D32" s="517"/>
      <c r="E32" s="517"/>
    </row>
    <row r="33" spans="1:4" x14ac:dyDescent="0.25">
      <c r="A33" s="7" t="s">
        <v>398</v>
      </c>
    </row>
    <row r="35" spans="1:4" x14ac:dyDescent="0.25">
      <c r="A35" s="1" t="s">
        <v>401</v>
      </c>
    </row>
    <row r="36" spans="1:4" x14ac:dyDescent="0.25">
      <c r="A36" s="290"/>
      <c r="B36" s="511">
        <v>2022</v>
      </c>
      <c r="C36" s="512"/>
      <c r="D36" s="513"/>
    </row>
    <row r="37" spans="1:4" x14ac:dyDescent="0.25">
      <c r="A37" s="291"/>
      <c r="B37" s="295" t="s">
        <v>0</v>
      </c>
      <c r="C37" s="295" t="s">
        <v>1</v>
      </c>
      <c r="D37" s="9" t="s">
        <v>2</v>
      </c>
    </row>
    <row r="38" spans="1:4" x14ac:dyDescent="0.25">
      <c r="A38" s="291"/>
      <c r="B38" s="299" t="s">
        <v>4</v>
      </c>
      <c r="C38" s="299" t="s">
        <v>4</v>
      </c>
      <c r="D38" s="9" t="s">
        <v>3</v>
      </c>
    </row>
    <row r="39" spans="1:4" x14ac:dyDescent="0.25">
      <c r="A39" s="292" t="s">
        <v>15</v>
      </c>
      <c r="B39" s="296">
        <v>0.76866001071881995</v>
      </c>
      <c r="C39" s="296">
        <v>0.77096010384493041</v>
      </c>
      <c r="D39" s="10">
        <v>0.76979221715640123</v>
      </c>
    </row>
    <row r="40" spans="1:4" x14ac:dyDescent="0.25">
      <c r="A40" s="292" t="s">
        <v>16</v>
      </c>
      <c r="B40" s="296">
        <v>0.23133998928118002</v>
      </c>
      <c r="C40" s="296">
        <v>0.22903989615506962</v>
      </c>
      <c r="D40" s="10">
        <v>0.23020778284359872</v>
      </c>
    </row>
    <row r="41" spans="1:4" x14ac:dyDescent="0.25">
      <c r="A41" s="293" t="s">
        <v>17</v>
      </c>
      <c r="B41" s="297">
        <v>0.58853914707431654</v>
      </c>
      <c r="C41" s="297">
        <v>0.56496513874499477</v>
      </c>
      <c r="D41" s="145">
        <v>0.5769938591414866</v>
      </c>
    </row>
    <row r="42" spans="1:4" x14ac:dyDescent="0.25">
      <c r="A42" s="293" t="s">
        <v>18</v>
      </c>
      <c r="B42" s="297">
        <v>0.3455348792208211</v>
      </c>
      <c r="C42" s="297">
        <v>0.38090331251925069</v>
      </c>
      <c r="D42" s="145">
        <v>0.36285644543302786</v>
      </c>
    </row>
    <row r="43" spans="1:4" ht="30" x14ac:dyDescent="0.25">
      <c r="A43" s="293" t="s">
        <v>19</v>
      </c>
      <c r="B43" s="297">
        <v>6.5925973704862348E-2</v>
      </c>
      <c r="C43" s="297">
        <v>5.4131548735754487E-2</v>
      </c>
      <c r="D43" s="145">
        <v>6.0149695425485525E-2</v>
      </c>
    </row>
    <row r="44" spans="1:4" x14ac:dyDescent="0.25">
      <c r="A44" s="294" t="s">
        <v>2</v>
      </c>
      <c r="B44" s="298">
        <v>1</v>
      </c>
      <c r="C44" s="298">
        <v>1</v>
      </c>
      <c r="D44" s="147">
        <v>1</v>
      </c>
    </row>
    <row r="45" spans="1:4" x14ac:dyDescent="0.25">
      <c r="A45" s="68" t="s">
        <v>494</v>
      </c>
      <c r="B45" s="68"/>
      <c r="C45" s="68"/>
      <c r="D45" s="68"/>
    </row>
    <row r="46" spans="1:4" x14ac:dyDescent="0.25">
      <c r="A46" s="68" t="s">
        <v>20</v>
      </c>
      <c r="B46" s="99"/>
      <c r="C46" s="99"/>
      <c r="D46" s="99"/>
    </row>
    <row r="47" spans="1:4" x14ac:dyDescent="0.25">
      <c r="A47" s="68" t="s">
        <v>21</v>
      </c>
      <c r="B47" s="99"/>
      <c r="C47" s="99"/>
      <c r="D47" s="99"/>
    </row>
    <row r="49" spans="1:4" x14ac:dyDescent="0.25">
      <c r="A49" s="1" t="s">
        <v>405</v>
      </c>
    </row>
    <row r="50" spans="1:4" x14ac:dyDescent="0.25">
      <c r="A50" s="307"/>
      <c r="B50" s="515">
        <v>2022</v>
      </c>
      <c r="C50" s="516"/>
    </row>
    <row r="51" spans="1:4" x14ac:dyDescent="0.25">
      <c r="A51" s="302"/>
      <c r="B51" s="265" t="s">
        <v>3</v>
      </c>
      <c r="C51" s="4" t="s">
        <v>4</v>
      </c>
    </row>
    <row r="52" spans="1:4" ht="33.950000000000003" customHeight="1" x14ac:dyDescent="0.25">
      <c r="A52" s="300" t="s">
        <v>410</v>
      </c>
      <c r="B52" s="304">
        <v>173777</v>
      </c>
      <c r="C52" s="301">
        <v>1</v>
      </c>
    </row>
    <row r="53" spans="1:4" x14ac:dyDescent="0.25">
      <c r="A53" s="123" t="s">
        <v>38</v>
      </c>
      <c r="B53" s="305">
        <v>33104</v>
      </c>
      <c r="C53" s="149">
        <v>0.19049701629099364</v>
      </c>
      <c r="D53" s="258"/>
    </row>
    <row r="54" spans="1:4" x14ac:dyDescent="0.25">
      <c r="A54" s="123" t="s">
        <v>39</v>
      </c>
      <c r="B54" s="305">
        <v>16740</v>
      </c>
      <c r="C54" s="149">
        <v>9.6330354419744843E-2</v>
      </c>
      <c r="D54" s="258"/>
    </row>
    <row r="55" spans="1:4" x14ac:dyDescent="0.25">
      <c r="A55" s="123" t="s">
        <v>40</v>
      </c>
      <c r="B55" s="305">
        <v>15434</v>
      </c>
      <c r="C55" s="149">
        <v>8.8814975514596287E-2</v>
      </c>
      <c r="D55" s="258"/>
    </row>
    <row r="56" spans="1:4" x14ac:dyDescent="0.25">
      <c r="A56" s="123" t="s">
        <v>41</v>
      </c>
      <c r="B56" s="305">
        <v>12409</v>
      </c>
      <c r="C56" s="149">
        <v>7.1407608601828779E-2</v>
      </c>
      <c r="D56" s="258"/>
    </row>
    <row r="57" spans="1:4" x14ac:dyDescent="0.25">
      <c r="A57" s="123" t="s">
        <v>42</v>
      </c>
      <c r="B57" s="305">
        <v>10656</v>
      </c>
      <c r="C57" s="149">
        <v>6.1319967544611775E-2</v>
      </c>
      <c r="D57" s="258"/>
    </row>
    <row r="58" spans="1:4" x14ac:dyDescent="0.25">
      <c r="A58" s="123" t="s">
        <v>43</v>
      </c>
      <c r="B58" s="305">
        <v>9970</v>
      </c>
      <c r="C58" s="149">
        <v>5.7372379543898212E-2</v>
      </c>
    </row>
    <row r="59" spans="1:4" x14ac:dyDescent="0.25">
      <c r="A59" s="123" t="s">
        <v>44</v>
      </c>
      <c r="B59" s="305">
        <v>7229</v>
      </c>
      <c r="C59" s="149">
        <v>4.1599291045420282E-2</v>
      </c>
    </row>
    <row r="60" spans="1:4" x14ac:dyDescent="0.25">
      <c r="A60" s="123" t="s">
        <v>45</v>
      </c>
      <c r="B60" s="305">
        <v>5126</v>
      </c>
      <c r="C60" s="149">
        <v>2.9497574477635131E-2</v>
      </c>
    </row>
    <row r="61" spans="1:4" x14ac:dyDescent="0.25">
      <c r="A61" s="123" t="s">
        <v>46</v>
      </c>
      <c r="B61" s="305">
        <v>5019</v>
      </c>
      <c r="C61" s="149">
        <v>2.8881842821547155E-2</v>
      </c>
    </row>
    <row r="62" spans="1:4" x14ac:dyDescent="0.25">
      <c r="A62" s="123" t="s">
        <v>47</v>
      </c>
      <c r="B62" s="305">
        <v>4859</v>
      </c>
      <c r="C62" s="149">
        <v>2.7961122588144576E-2</v>
      </c>
    </row>
    <row r="63" spans="1:4" x14ac:dyDescent="0.25">
      <c r="A63" s="123" t="s">
        <v>48</v>
      </c>
      <c r="B63" s="305">
        <v>4003</v>
      </c>
      <c r="C63" s="149">
        <v>2.3035269339440778E-2</v>
      </c>
    </row>
    <row r="64" spans="1:4" x14ac:dyDescent="0.25">
      <c r="A64" s="123" t="s">
        <v>49</v>
      </c>
      <c r="B64" s="305">
        <v>2697</v>
      </c>
      <c r="C64" s="149">
        <v>1.5519890434292225E-2</v>
      </c>
    </row>
    <row r="65" spans="1:3" x14ac:dyDescent="0.25">
      <c r="A65" s="123" t="s">
        <v>50</v>
      </c>
      <c r="B65" s="305">
        <v>2202</v>
      </c>
      <c r="C65" s="149">
        <v>1.2671412212202996E-2</v>
      </c>
    </row>
    <row r="66" spans="1:3" x14ac:dyDescent="0.25">
      <c r="A66" s="123" t="s">
        <v>51</v>
      </c>
      <c r="B66" s="305">
        <v>2112</v>
      </c>
      <c r="C66" s="149">
        <v>1.2153507080914045E-2</v>
      </c>
    </row>
    <row r="67" spans="1:3" x14ac:dyDescent="0.25">
      <c r="A67" s="123" t="s">
        <v>52</v>
      </c>
      <c r="B67" s="305">
        <v>1977</v>
      </c>
      <c r="C67" s="149">
        <v>1.1376649383980619E-2</v>
      </c>
    </row>
    <row r="68" spans="1:3" x14ac:dyDescent="0.25">
      <c r="A68" s="123" t="s">
        <v>53</v>
      </c>
      <c r="B68" s="305">
        <v>1852</v>
      </c>
      <c r="C68" s="149">
        <v>1.0657336701634854E-2</v>
      </c>
    </row>
    <row r="69" spans="1:3" x14ac:dyDescent="0.25">
      <c r="A69" s="123" t="s">
        <v>54</v>
      </c>
      <c r="B69" s="305">
        <v>1850</v>
      </c>
      <c r="C69" s="149">
        <v>1.0645827698717322E-2</v>
      </c>
    </row>
    <row r="70" spans="1:3" x14ac:dyDescent="0.25">
      <c r="A70" s="123" t="s">
        <v>55</v>
      </c>
      <c r="B70" s="305">
        <v>1825</v>
      </c>
      <c r="C70" s="149">
        <v>1.0501965162248168E-2</v>
      </c>
    </row>
    <row r="71" spans="1:3" x14ac:dyDescent="0.25">
      <c r="A71" s="123" t="s">
        <v>56</v>
      </c>
      <c r="B71" s="305">
        <v>1691</v>
      </c>
      <c r="C71" s="149">
        <v>9.7308619667735088E-3</v>
      </c>
    </row>
    <row r="72" spans="1:3" x14ac:dyDescent="0.25">
      <c r="A72" s="123" t="s">
        <v>57</v>
      </c>
      <c r="B72" s="305">
        <v>1604</v>
      </c>
      <c r="C72" s="149">
        <v>9.2302203398608555E-3</v>
      </c>
    </row>
    <row r="73" spans="1:3" x14ac:dyDescent="0.25">
      <c r="A73" s="123" t="s">
        <v>58</v>
      </c>
      <c r="B73" s="305">
        <v>1422</v>
      </c>
      <c r="C73" s="149">
        <v>8.1829010743654229E-3</v>
      </c>
    </row>
    <row r="74" spans="1:3" x14ac:dyDescent="0.25">
      <c r="A74" s="123" t="s">
        <v>59</v>
      </c>
      <c r="B74" s="305">
        <v>1332</v>
      </c>
      <c r="C74" s="149">
        <v>7.6649959430764719E-3</v>
      </c>
    </row>
    <row r="75" spans="1:3" x14ac:dyDescent="0.25">
      <c r="A75" s="123" t="s">
        <v>60</v>
      </c>
      <c r="B75" s="305">
        <v>1281</v>
      </c>
      <c r="C75" s="149">
        <v>7.3715163686793993E-3</v>
      </c>
    </row>
    <row r="76" spans="1:3" x14ac:dyDescent="0.25">
      <c r="A76" s="123" t="s">
        <v>61</v>
      </c>
      <c r="B76" s="305">
        <v>1260</v>
      </c>
      <c r="C76" s="149">
        <v>7.2506718380453113E-3</v>
      </c>
    </row>
    <row r="77" spans="1:3" x14ac:dyDescent="0.25">
      <c r="A77" s="123" t="s">
        <v>62</v>
      </c>
      <c r="B77" s="305">
        <v>1140</v>
      </c>
      <c r="C77" s="149">
        <v>6.5601316629933766E-3</v>
      </c>
    </row>
    <row r="78" spans="1:3" x14ac:dyDescent="0.25">
      <c r="A78" s="128" t="s">
        <v>63</v>
      </c>
      <c r="B78" s="306">
        <v>969</v>
      </c>
      <c r="C78" s="150">
        <v>5.5761119135443703E-3</v>
      </c>
    </row>
    <row r="79" spans="1:3" x14ac:dyDescent="0.25">
      <c r="A79" s="7" t="s">
        <v>494</v>
      </c>
      <c r="B79" s="2"/>
      <c r="C79" s="2"/>
    </row>
    <row r="80" spans="1:3" x14ac:dyDescent="0.25">
      <c r="A80" s="7" t="s">
        <v>64</v>
      </c>
      <c r="B80" s="2"/>
      <c r="C80" s="2"/>
    </row>
    <row r="81" spans="1:13" x14ac:dyDescent="0.25">
      <c r="A81" s="7" t="s">
        <v>65</v>
      </c>
      <c r="B81" s="2"/>
      <c r="C81" s="2"/>
    </row>
    <row r="83" spans="1:13" x14ac:dyDescent="0.25">
      <c r="A83" s="1" t="s">
        <v>406</v>
      </c>
      <c r="B83" s="7"/>
      <c r="C83" s="7"/>
      <c r="D83" s="7"/>
      <c r="E83" s="7"/>
      <c r="F83" s="7"/>
      <c r="G83" s="7"/>
      <c r="H83" s="11"/>
      <c r="I83" s="7"/>
      <c r="J83" s="7"/>
      <c r="K83" s="7"/>
    </row>
    <row r="84" spans="1:13" x14ac:dyDescent="0.25">
      <c r="A84" s="310"/>
      <c r="B84" s="514">
        <v>2021</v>
      </c>
      <c r="C84" s="505"/>
      <c r="D84" s="505"/>
      <c r="E84" s="505"/>
      <c r="F84" s="506"/>
      <c r="G84" s="505">
        <v>2022</v>
      </c>
      <c r="H84" s="505"/>
      <c r="I84" s="505"/>
      <c r="J84" s="505"/>
      <c r="K84" s="506"/>
    </row>
    <row r="85" spans="1:13" x14ac:dyDescent="0.25">
      <c r="A85" s="287"/>
      <c r="B85" s="518" t="s">
        <v>0</v>
      </c>
      <c r="C85" s="519"/>
      <c r="D85" s="520" t="s">
        <v>1</v>
      </c>
      <c r="E85" s="519"/>
      <c r="F85" s="14" t="s">
        <v>2</v>
      </c>
      <c r="G85" s="520" t="s">
        <v>0</v>
      </c>
      <c r="H85" s="520"/>
      <c r="I85" s="518" t="s">
        <v>1</v>
      </c>
      <c r="J85" s="519"/>
      <c r="K85" s="14" t="s">
        <v>2</v>
      </c>
    </row>
    <row r="86" spans="1:13" s="278" customFormat="1" x14ac:dyDescent="0.25">
      <c r="A86" s="279"/>
      <c r="B86" s="13" t="s">
        <v>3</v>
      </c>
      <c r="C86" s="14" t="s">
        <v>4</v>
      </c>
      <c r="D86" s="15" t="s">
        <v>3</v>
      </c>
      <c r="E86" s="14" t="s">
        <v>4</v>
      </c>
      <c r="F86" s="14" t="s">
        <v>3</v>
      </c>
      <c r="G86" s="15" t="s">
        <v>3</v>
      </c>
      <c r="H86" s="14" t="s">
        <v>4</v>
      </c>
      <c r="I86" s="15" t="s">
        <v>3</v>
      </c>
      <c r="J86" s="14" t="s">
        <v>4</v>
      </c>
      <c r="K86" s="14" t="s">
        <v>3</v>
      </c>
    </row>
    <row r="87" spans="1:13" x14ac:dyDescent="0.25">
      <c r="A87" s="311" t="s">
        <v>22</v>
      </c>
      <c r="B87" s="308">
        <v>197537</v>
      </c>
      <c r="C87" s="125">
        <v>0.2450858632416491</v>
      </c>
      <c r="D87" s="126">
        <v>208448</v>
      </c>
      <c r="E87" s="125">
        <v>0.26624091553523305</v>
      </c>
      <c r="F87" s="152">
        <v>405985</v>
      </c>
      <c r="G87" s="126">
        <v>192966</v>
      </c>
      <c r="H87" s="125">
        <v>0.24054839739114825</v>
      </c>
      <c r="I87" s="126">
        <v>203457</v>
      </c>
      <c r="J87" s="125">
        <v>0.26018284425245242</v>
      </c>
      <c r="K87" s="152">
        <v>396423</v>
      </c>
    </row>
    <row r="88" spans="1:13" x14ac:dyDescent="0.25">
      <c r="A88" s="311" t="s">
        <v>23</v>
      </c>
      <c r="B88" s="308">
        <v>227293</v>
      </c>
      <c r="C88" s="125">
        <v>0.28200438962717944</v>
      </c>
      <c r="D88" s="126">
        <v>227183</v>
      </c>
      <c r="E88" s="125">
        <v>0.29017025787746031</v>
      </c>
      <c r="F88" s="152">
        <v>454476</v>
      </c>
      <c r="G88" s="126">
        <v>227661</v>
      </c>
      <c r="H88" s="125">
        <v>0.28379864172168257</v>
      </c>
      <c r="I88" s="126">
        <v>233132</v>
      </c>
      <c r="J88" s="125">
        <v>0.2981315307227706</v>
      </c>
      <c r="K88" s="152">
        <v>460793</v>
      </c>
    </row>
    <row r="89" spans="1:13" x14ac:dyDescent="0.25">
      <c r="A89" s="311" t="s">
        <v>24</v>
      </c>
      <c r="B89" s="308">
        <v>250174</v>
      </c>
      <c r="C89" s="125">
        <v>0.31039304409106305</v>
      </c>
      <c r="D89" s="126">
        <v>244159</v>
      </c>
      <c r="E89" s="125">
        <v>0.31185291149911232</v>
      </c>
      <c r="F89" s="152">
        <v>494333</v>
      </c>
      <c r="G89" s="126">
        <v>244345</v>
      </c>
      <c r="H89" s="125">
        <v>0.3045966551648483</v>
      </c>
      <c r="I89" s="126">
        <v>239257</v>
      </c>
      <c r="J89" s="125">
        <v>0.30596424191504351</v>
      </c>
      <c r="K89" s="152">
        <v>483602</v>
      </c>
      <c r="M89" s="258"/>
    </row>
    <row r="90" spans="1:13" x14ac:dyDescent="0.25">
      <c r="A90" s="311" t="s">
        <v>25</v>
      </c>
      <c r="B90" s="308">
        <v>130977</v>
      </c>
      <c r="C90" s="125">
        <v>0.16250429595367691</v>
      </c>
      <c r="D90" s="126">
        <v>103140</v>
      </c>
      <c r="E90" s="125">
        <v>0.13173591508819435</v>
      </c>
      <c r="F90" s="152">
        <v>234117</v>
      </c>
      <c r="G90" s="126">
        <v>137220</v>
      </c>
      <c r="H90" s="125">
        <v>0.17105630572232083</v>
      </c>
      <c r="I90" s="126">
        <v>106131</v>
      </c>
      <c r="J90" s="125">
        <v>0.13572138310973342</v>
      </c>
      <c r="K90" s="152">
        <v>243351</v>
      </c>
      <c r="L90" s="100"/>
    </row>
    <row r="91" spans="1:13" x14ac:dyDescent="0.25">
      <c r="A91" s="312" t="s">
        <v>2</v>
      </c>
      <c r="B91" s="309">
        <v>805991</v>
      </c>
      <c r="C91" s="130">
        <v>1</v>
      </c>
      <c r="D91" s="153">
        <v>782930</v>
      </c>
      <c r="E91" s="130">
        <v>1</v>
      </c>
      <c r="F91" s="154">
        <v>1588921</v>
      </c>
      <c r="G91" s="131">
        <v>802192</v>
      </c>
      <c r="H91" s="130">
        <v>1</v>
      </c>
      <c r="I91" s="131">
        <v>781977</v>
      </c>
      <c r="J91" s="130">
        <v>1</v>
      </c>
      <c r="K91" s="154">
        <v>1584169</v>
      </c>
    </row>
    <row r="92" spans="1:13" x14ac:dyDescent="0.25">
      <c r="A92" s="7" t="s">
        <v>7</v>
      </c>
      <c r="B92" s="7"/>
      <c r="C92" s="7"/>
      <c r="D92" s="7"/>
      <c r="E92" s="7"/>
      <c r="F92" s="7"/>
      <c r="G92" s="7"/>
      <c r="H92" s="7"/>
      <c r="I92" s="7"/>
      <c r="J92" s="7"/>
      <c r="K92" s="7"/>
    </row>
    <row r="93" spans="1:13" x14ac:dyDescent="0.25">
      <c r="A93" s="7"/>
      <c r="B93" s="7"/>
      <c r="C93" s="7"/>
      <c r="D93" s="7"/>
      <c r="E93" s="7"/>
      <c r="F93" s="7"/>
      <c r="G93" s="7"/>
      <c r="H93" s="7"/>
      <c r="I93" s="7"/>
      <c r="J93" s="7"/>
      <c r="K93" s="7"/>
    </row>
    <row r="94" spans="1:13" x14ac:dyDescent="0.25">
      <c r="A94" s="7"/>
      <c r="B94" s="7"/>
      <c r="C94" s="7"/>
      <c r="D94" s="7"/>
      <c r="E94" s="7"/>
      <c r="F94" s="7"/>
      <c r="G94" s="7"/>
      <c r="H94" s="7"/>
      <c r="I94" s="7"/>
      <c r="J94" s="7"/>
      <c r="K94" s="7"/>
    </row>
    <row r="95" spans="1:13" x14ac:dyDescent="0.25">
      <c r="A95" s="7"/>
      <c r="B95" s="7"/>
      <c r="C95" s="7"/>
      <c r="D95" s="7"/>
      <c r="E95" s="7"/>
      <c r="F95" s="7"/>
      <c r="G95" s="7"/>
      <c r="H95" s="7"/>
      <c r="I95" s="7"/>
      <c r="J95" s="7"/>
      <c r="K95" s="7"/>
    </row>
    <row r="96" spans="1:13" x14ac:dyDescent="0.25">
      <c r="A96" s="7"/>
      <c r="B96" s="7"/>
      <c r="C96" s="7"/>
      <c r="D96" s="7"/>
      <c r="E96" s="7"/>
      <c r="F96" s="7"/>
      <c r="G96" s="7"/>
      <c r="H96" s="7"/>
      <c r="I96" s="7"/>
      <c r="J96" s="7"/>
      <c r="K96" s="7"/>
    </row>
    <row r="97" spans="1:11" x14ac:dyDescent="0.25">
      <c r="A97" s="7"/>
      <c r="B97" s="7"/>
      <c r="C97" s="7"/>
      <c r="D97" s="7"/>
      <c r="E97" s="7"/>
      <c r="F97" s="7"/>
      <c r="G97" s="7"/>
      <c r="H97" s="7"/>
      <c r="I97" s="7"/>
      <c r="J97" s="7"/>
      <c r="K97" s="7"/>
    </row>
    <row r="99" spans="1:11" x14ac:dyDescent="0.25">
      <c r="A99" s="1" t="s">
        <v>407</v>
      </c>
      <c r="B99" s="2"/>
      <c r="C99" s="2"/>
      <c r="D99" s="2"/>
      <c r="E99" s="2"/>
    </row>
    <row r="100" spans="1:11" x14ac:dyDescent="0.25">
      <c r="A100" s="33"/>
      <c r="B100" s="521" t="s">
        <v>0</v>
      </c>
      <c r="C100" s="522"/>
      <c r="D100" s="523" t="s">
        <v>1</v>
      </c>
      <c r="E100" s="522"/>
    </row>
    <row r="101" spans="1:11" x14ac:dyDescent="0.25">
      <c r="A101" s="285"/>
      <c r="B101" s="13" t="s">
        <v>3</v>
      </c>
      <c r="C101" s="14" t="s">
        <v>4</v>
      </c>
      <c r="D101" s="15" t="s">
        <v>3</v>
      </c>
      <c r="E101" s="14" t="s">
        <v>4</v>
      </c>
    </row>
    <row r="102" spans="1:11" x14ac:dyDescent="0.25">
      <c r="A102" s="313" t="s">
        <v>22</v>
      </c>
      <c r="B102" s="308">
        <v>193242</v>
      </c>
      <c r="C102" s="125">
        <v>0.24</v>
      </c>
      <c r="D102" s="126">
        <v>203315</v>
      </c>
      <c r="E102" s="125">
        <v>0.26</v>
      </c>
    </row>
    <row r="103" spans="1:11" x14ac:dyDescent="0.25">
      <c r="A103" s="313" t="s">
        <v>23</v>
      </c>
      <c r="B103" s="308">
        <v>214358</v>
      </c>
      <c r="C103" s="125">
        <v>0.26</v>
      </c>
      <c r="D103" s="126">
        <v>226897</v>
      </c>
      <c r="E103" s="125">
        <v>0.28000000000000003</v>
      </c>
    </row>
    <row r="104" spans="1:11" x14ac:dyDescent="0.25">
      <c r="A104" s="313" t="s">
        <v>24</v>
      </c>
      <c r="B104" s="308">
        <v>239429</v>
      </c>
      <c r="C104" s="125">
        <v>0.28999999999999998</v>
      </c>
      <c r="D104" s="126">
        <v>232163</v>
      </c>
      <c r="E104" s="125">
        <v>0.28999999999999998</v>
      </c>
    </row>
    <row r="105" spans="1:11" x14ac:dyDescent="0.25">
      <c r="A105" s="313" t="s">
        <v>25</v>
      </c>
      <c r="B105" s="308">
        <v>167909</v>
      </c>
      <c r="C105" s="125">
        <v>0.21</v>
      </c>
      <c r="D105" s="126">
        <v>133996</v>
      </c>
      <c r="E105" s="125">
        <v>0.17</v>
      </c>
    </row>
    <row r="106" spans="1:11" x14ac:dyDescent="0.25">
      <c r="A106" s="229" t="s">
        <v>2</v>
      </c>
      <c r="B106" s="133">
        <v>814938</v>
      </c>
      <c r="C106" s="130">
        <v>1</v>
      </c>
      <c r="D106" s="131">
        <v>796371</v>
      </c>
      <c r="E106" s="130">
        <v>1</v>
      </c>
    </row>
    <row r="107" spans="1:11" x14ac:dyDescent="0.25">
      <c r="A107" s="7" t="s">
        <v>68</v>
      </c>
      <c r="B107" s="7"/>
      <c r="C107" s="7"/>
      <c r="D107" s="7"/>
      <c r="E107" s="7"/>
    </row>
    <row r="109" spans="1:11" x14ac:dyDescent="0.25">
      <c r="A109" s="11" t="s">
        <v>504</v>
      </c>
      <c r="C109" s="7"/>
      <c r="D109" s="7"/>
      <c r="E109" s="7"/>
    </row>
    <row r="110" spans="1:11" x14ac:dyDescent="0.25">
      <c r="A110" s="246"/>
      <c r="B110" s="515">
        <v>2022</v>
      </c>
      <c r="C110" s="516"/>
      <c r="D110" s="515">
        <v>2030</v>
      </c>
      <c r="E110" s="516"/>
    </row>
    <row r="111" spans="1:11" x14ac:dyDescent="0.25">
      <c r="A111" s="315"/>
      <c r="B111" s="13" t="s">
        <v>3</v>
      </c>
      <c r="C111" s="14" t="s">
        <v>4</v>
      </c>
      <c r="D111" s="13" t="s">
        <v>3</v>
      </c>
      <c r="E111" s="14" t="s">
        <v>4</v>
      </c>
    </row>
    <row r="112" spans="1:11" x14ac:dyDescent="0.25">
      <c r="A112" s="151" t="s">
        <v>22</v>
      </c>
      <c r="B112" s="308">
        <v>192966</v>
      </c>
      <c r="C112" s="125">
        <v>0.24054839739114825</v>
      </c>
      <c r="D112" s="308">
        <v>193242</v>
      </c>
      <c r="E112" s="125">
        <v>0.24</v>
      </c>
    </row>
    <row r="113" spans="1:10" x14ac:dyDescent="0.25">
      <c r="A113" s="151" t="s">
        <v>23</v>
      </c>
      <c r="B113" s="308">
        <v>227661</v>
      </c>
      <c r="C113" s="125">
        <v>0.28379864172168257</v>
      </c>
      <c r="D113" s="308">
        <v>214358</v>
      </c>
      <c r="E113" s="125">
        <v>0.26</v>
      </c>
    </row>
    <row r="114" spans="1:10" x14ac:dyDescent="0.25">
      <c r="A114" s="151" t="s">
        <v>24</v>
      </c>
      <c r="B114" s="308">
        <v>244345</v>
      </c>
      <c r="C114" s="125">
        <v>0.3045966551648483</v>
      </c>
      <c r="D114" s="308">
        <v>239429</v>
      </c>
      <c r="E114" s="125">
        <v>0.28999999999999998</v>
      </c>
    </row>
    <row r="115" spans="1:10" x14ac:dyDescent="0.25">
      <c r="A115" s="151" t="s">
        <v>25</v>
      </c>
      <c r="B115" s="308">
        <v>137220</v>
      </c>
      <c r="C115" s="125">
        <v>0.17105630572232083</v>
      </c>
      <c r="D115" s="308">
        <v>167909</v>
      </c>
      <c r="E115" s="125">
        <v>0.21</v>
      </c>
    </row>
    <row r="116" spans="1:10" x14ac:dyDescent="0.25">
      <c r="A116" s="146" t="s">
        <v>2</v>
      </c>
      <c r="B116" s="309">
        <v>802192</v>
      </c>
      <c r="C116" s="130">
        <v>1</v>
      </c>
      <c r="D116" s="314">
        <v>814938</v>
      </c>
      <c r="E116" s="130">
        <v>1</v>
      </c>
    </row>
    <row r="117" spans="1:10" x14ac:dyDescent="0.25">
      <c r="A117" s="7" t="s">
        <v>67</v>
      </c>
      <c r="B117" s="7"/>
      <c r="C117" s="7"/>
      <c r="D117" s="7"/>
      <c r="E117" s="7"/>
    </row>
    <row r="118" spans="1:10" x14ac:dyDescent="0.25">
      <c r="A118" s="7" t="s">
        <v>66</v>
      </c>
    </row>
    <row r="119" spans="1:10" x14ac:dyDescent="0.25">
      <c r="A119" s="7"/>
    </row>
    <row r="120" spans="1:10" ht="19.5" x14ac:dyDescent="0.3">
      <c r="A120" s="66" t="s">
        <v>72</v>
      </c>
    </row>
    <row r="122" spans="1:10" x14ac:dyDescent="0.25">
      <c r="A122" s="1" t="s">
        <v>409</v>
      </c>
      <c r="B122" s="2"/>
      <c r="C122" s="2"/>
      <c r="D122" s="2"/>
      <c r="I122" s="1"/>
      <c r="J122" s="2"/>
    </row>
    <row r="123" spans="1:10" x14ac:dyDescent="0.25">
      <c r="A123" s="310"/>
      <c r="B123" s="514">
        <v>2021</v>
      </c>
      <c r="C123" s="505"/>
      <c r="D123" s="505"/>
      <c r="E123" s="506"/>
      <c r="F123" s="514">
        <v>2022</v>
      </c>
      <c r="G123" s="505"/>
      <c r="H123" s="505"/>
      <c r="I123" s="506"/>
      <c r="J123" s="2"/>
    </row>
    <row r="124" spans="1:10" x14ac:dyDescent="0.25">
      <c r="A124" s="322"/>
      <c r="B124" s="518" t="s">
        <v>5</v>
      </c>
      <c r="C124" s="520"/>
      <c r="D124" s="518" t="s">
        <v>6</v>
      </c>
      <c r="E124" s="519"/>
      <c r="F124" s="520" t="s">
        <v>5</v>
      </c>
      <c r="G124" s="519"/>
      <c r="H124" s="520" t="s">
        <v>6</v>
      </c>
      <c r="I124" s="519"/>
    </row>
    <row r="125" spans="1:10" s="278" customFormat="1" x14ac:dyDescent="0.25">
      <c r="A125" s="6"/>
      <c r="B125" s="13" t="s">
        <v>3</v>
      </c>
      <c r="C125" s="14" t="s">
        <v>4</v>
      </c>
      <c r="D125" s="15" t="s">
        <v>3</v>
      </c>
      <c r="E125" s="14" t="s">
        <v>4</v>
      </c>
      <c r="F125" s="15" t="s">
        <v>3</v>
      </c>
      <c r="G125" s="14" t="s">
        <v>4</v>
      </c>
      <c r="H125" s="15" t="s">
        <v>3</v>
      </c>
      <c r="I125" s="14" t="s">
        <v>4</v>
      </c>
    </row>
    <row r="126" spans="1:10" x14ac:dyDescent="0.25">
      <c r="A126" s="323" t="s">
        <v>27</v>
      </c>
      <c r="B126" s="316">
        <v>156764</v>
      </c>
      <c r="C126" s="16">
        <v>0.27408737492328861</v>
      </c>
      <c r="D126" s="101">
        <v>3500897</v>
      </c>
      <c r="E126" s="16">
        <v>0.26069555262344069</v>
      </c>
      <c r="F126" s="101">
        <v>166471</v>
      </c>
      <c r="G126" s="16">
        <v>0.28999999999999998</v>
      </c>
      <c r="H126" s="101">
        <v>3543736</v>
      </c>
      <c r="I126" s="16">
        <v>0.26</v>
      </c>
    </row>
    <row r="127" spans="1:10" x14ac:dyDescent="0.25">
      <c r="A127" s="324" t="s">
        <v>28</v>
      </c>
      <c r="B127" s="317">
        <v>85643</v>
      </c>
      <c r="C127" s="17">
        <v>0.54631803220127073</v>
      </c>
      <c r="D127" s="102">
        <v>1765349</v>
      </c>
      <c r="E127" s="17">
        <v>0.50425619491233242</v>
      </c>
      <c r="F127" s="102">
        <v>87558</v>
      </c>
      <c r="G127" s="17">
        <f>F127/$F$126</f>
        <v>0.52596548347760275</v>
      </c>
      <c r="H127" s="102">
        <v>1784691</v>
      </c>
      <c r="I127" s="17">
        <f>H127/$H$126</f>
        <v>0.50361849754044885</v>
      </c>
    </row>
    <row r="128" spans="1:10" x14ac:dyDescent="0.25">
      <c r="A128" s="325" t="s">
        <v>29</v>
      </c>
      <c r="B128" s="317">
        <v>25954</v>
      </c>
      <c r="C128" s="17">
        <v>0.16556097063101222</v>
      </c>
      <c r="D128" s="102">
        <v>609494</v>
      </c>
      <c r="E128" s="17">
        <v>0.17409652440503107</v>
      </c>
      <c r="F128" s="102">
        <v>27627</v>
      </c>
      <c r="G128" s="17">
        <f t="shared" ref="G128:G130" si="0">F128/$F$126</f>
        <v>0.16595683332232039</v>
      </c>
      <c r="H128" s="102">
        <v>594549</v>
      </c>
      <c r="I128" s="17">
        <f t="shared" ref="I128:I130" si="1">H128/$H$126</f>
        <v>0.16777463106732557</v>
      </c>
    </row>
    <row r="129" spans="1:9" ht="27.6" customHeight="1" x14ac:dyDescent="0.25">
      <c r="A129" s="326" t="s">
        <v>30</v>
      </c>
      <c r="B129" s="317">
        <v>35498</v>
      </c>
      <c r="C129" s="17">
        <v>0.22644229542497002</v>
      </c>
      <c r="D129" s="102">
        <v>908004</v>
      </c>
      <c r="E129" s="17">
        <v>0.25936324319167348</v>
      </c>
      <c r="F129" s="102">
        <v>41154</v>
      </c>
      <c r="G129" s="17">
        <f t="shared" si="0"/>
        <v>0.24721422950543939</v>
      </c>
      <c r="H129" s="102">
        <v>935434</v>
      </c>
      <c r="I129" s="17">
        <f t="shared" si="1"/>
        <v>0.26396830915169756</v>
      </c>
    </row>
    <row r="130" spans="1:9" x14ac:dyDescent="0.25">
      <c r="A130" s="327" t="s">
        <v>31</v>
      </c>
      <c r="B130" s="318">
        <v>9669</v>
      </c>
      <c r="C130" s="18">
        <v>6.1678701742747061E-2</v>
      </c>
      <c r="D130" s="105">
        <v>218050</v>
      </c>
      <c r="E130" s="18">
        <v>6.2284037490963028E-2</v>
      </c>
      <c r="F130" s="105">
        <v>10132</v>
      </c>
      <c r="G130" s="18">
        <f t="shared" si="0"/>
        <v>6.0863453694637505E-2</v>
      </c>
      <c r="H130" s="105">
        <v>229062</v>
      </c>
      <c r="I130" s="18">
        <f t="shared" si="1"/>
        <v>6.463856224052808E-2</v>
      </c>
    </row>
    <row r="131" spans="1:9" x14ac:dyDescent="0.25">
      <c r="A131" s="323" t="s">
        <v>32</v>
      </c>
      <c r="B131" s="316">
        <v>101825</v>
      </c>
      <c r="C131" s="16">
        <v>0.17803160771327514</v>
      </c>
      <c r="D131" s="101">
        <v>2348538</v>
      </c>
      <c r="E131" s="16">
        <v>0.17488472576232608</v>
      </c>
      <c r="F131" s="101">
        <v>107813</v>
      </c>
      <c r="G131" s="16">
        <v>0.19</v>
      </c>
      <c r="H131" s="101">
        <v>2438996</v>
      </c>
      <c r="I131" s="16">
        <v>0.18</v>
      </c>
    </row>
    <row r="132" spans="1:9" x14ac:dyDescent="0.25">
      <c r="A132" s="324" t="s">
        <v>28</v>
      </c>
      <c r="B132" s="317">
        <v>62698</v>
      </c>
      <c r="C132" s="17">
        <v>0.61574269580162044</v>
      </c>
      <c r="D132" s="102">
        <v>1453170</v>
      </c>
      <c r="E132" s="17">
        <v>0.61875515746392007</v>
      </c>
      <c r="F132" s="102">
        <v>66135</v>
      </c>
      <c r="G132" s="17">
        <f>F132/$F$131</f>
        <v>0.61342324209510912</v>
      </c>
      <c r="H132" s="102">
        <v>1512248</v>
      </c>
      <c r="I132" s="17">
        <f>H132/$H$131</f>
        <v>0.62002889713636267</v>
      </c>
    </row>
    <row r="133" spans="1:9" x14ac:dyDescent="0.25">
      <c r="A133" s="325" t="s">
        <v>29</v>
      </c>
      <c r="B133" s="317">
        <v>8915</v>
      </c>
      <c r="C133" s="17">
        <v>8.7552172845568377E-2</v>
      </c>
      <c r="D133" s="102">
        <v>169211</v>
      </c>
      <c r="E133" s="17">
        <v>7.2049504840883988E-2</v>
      </c>
      <c r="F133" s="102">
        <v>9528</v>
      </c>
      <c r="G133" s="17">
        <f t="shared" ref="G133:G135" si="2">F133/$F$131</f>
        <v>8.837524231771679E-2</v>
      </c>
      <c r="H133" s="102">
        <v>166576</v>
      </c>
      <c r="I133" s="17">
        <f t="shared" ref="I133:I135" si="3">H133/$H$131</f>
        <v>6.8296954976555926E-2</v>
      </c>
    </row>
    <row r="134" spans="1:9" ht="27.6" customHeight="1" x14ac:dyDescent="0.25">
      <c r="A134" s="326" t="s">
        <v>30</v>
      </c>
      <c r="B134" s="317">
        <v>19419</v>
      </c>
      <c r="C134" s="17">
        <v>0.19070955069972992</v>
      </c>
      <c r="D134" s="102">
        <v>466308</v>
      </c>
      <c r="E134" s="17">
        <v>0.19855246114816963</v>
      </c>
      <c r="F134" s="102">
        <v>20437</v>
      </c>
      <c r="G134" s="17">
        <f t="shared" si="2"/>
        <v>0.18955970059269289</v>
      </c>
      <c r="H134" s="102">
        <v>478031</v>
      </c>
      <c r="I134" s="17">
        <f t="shared" si="3"/>
        <v>0.19599499138169968</v>
      </c>
    </row>
    <row r="135" spans="1:9" x14ac:dyDescent="0.25">
      <c r="A135" s="327" t="s">
        <v>31</v>
      </c>
      <c r="B135" s="318">
        <v>10793</v>
      </c>
      <c r="C135" s="18">
        <v>0.10599558065308126</v>
      </c>
      <c r="D135" s="105">
        <v>259849</v>
      </c>
      <c r="E135" s="18">
        <v>0.11064287654702627</v>
      </c>
      <c r="F135" s="105">
        <v>11713</v>
      </c>
      <c r="G135" s="18">
        <f t="shared" si="2"/>
        <v>0.10864181499448118</v>
      </c>
      <c r="H135" s="105">
        <v>282141</v>
      </c>
      <c r="I135" s="18">
        <f t="shared" si="3"/>
        <v>0.11567915650538173</v>
      </c>
    </row>
    <row r="136" spans="1:9" x14ac:dyDescent="0.25">
      <c r="A136" s="328" t="s">
        <v>33</v>
      </c>
      <c r="B136" s="319">
        <v>263975</v>
      </c>
      <c r="C136" s="106">
        <v>0.46153590617345253</v>
      </c>
      <c r="D136" s="107">
        <v>6517082</v>
      </c>
      <c r="E136" s="106">
        <v>0.48529685205885176</v>
      </c>
      <c r="F136" s="107">
        <v>258545</v>
      </c>
      <c r="G136" s="106">
        <v>0.45</v>
      </c>
      <c r="H136" s="107">
        <v>6516115</v>
      </c>
      <c r="I136" s="106">
        <v>0.48</v>
      </c>
    </row>
    <row r="137" spans="1:9" x14ac:dyDescent="0.25">
      <c r="A137" s="329" t="s">
        <v>34</v>
      </c>
      <c r="B137" s="320">
        <v>49385</v>
      </c>
      <c r="C137" s="19">
        <v>8.6345111189983725E-2</v>
      </c>
      <c r="D137" s="104">
        <v>1062546</v>
      </c>
      <c r="E137" s="19">
        <v>7.9122869555381489E-2</v>
      </c>
      <c r="F137" s="104">
        <v>39915</v>
      </c>
      <c r="G137" s="19">
        <v>7.0000000000000007E-2</v>
      </c>
      <c r="H137" s="104">
        <v>1051739</v>
      </c>
      <c r="I137" s="19">
        <v>0.08</v>
      </c>
    </row>
    <row r="138" spans="1:9" x14ac:dyDescent="0.25">
      <c r="A138" s="330" t="s">
        <v>35</v>
      </c>
      <c r="B138" s="321">
        <v>571949</v>
      </c>
      <c r="C138" s="155">
        <v>1</v>
      </c>
      <c r="D138" s="156">
        <v>13429063</v>
      </c>
      <c r="E138" s="155">
        <v>1</v>
      </c>
      <c r="F138" s="156">
        <v>572744</v>
      </c>
      <c r="G138" s="155">
        <v>1</v>
      </c>
      <c r="H138" s="156">
        <v>13550586</v>
      </c>
      <c r="I138" s="155">
        <v>1</v>
      </c>
    </row>
    <row r="139" spans="1:9" x14ac:dyDescent="0.25">
      <c r="A139" s="7" t="s">
        <v>36</v>
      </c>
      <c r="B139" s="7"/>
      <c r="C139" s="7"/>
      <c r="D139" s="7"/>
      <c r="E139" s="7"/>
      <c r="F139" s="7"/>
    </row>
    <row r="140" spans="1:9" x14ac:dyDescent="0.25">
      <c r="A140" s="7" t="s">
        <v>37</v>
      </c>
      <c r="B140" s="7"/>
      <c r="C140" s="7"/>
      <c r="D140" s="7"/>
      <c r="E140" s="7"/>
      <c r="F140" s="7"/>
    </row>
  </sheetData>
  <sheetProtection algorithmName="SHA-512" hashValue="0pUIPZH4kH33bmpvYzcZxUU35qWErt4MlAAmzowPfMU88DX0aGS9fPmI10MA2ar2ra3oLp7qXfe8OstxOe/jTA==" saltValue="eGK6Eurdgi9N4Z1R+l5h0w==" spinCount="100000" sheet="1" objects="1" scenarios="1" selectLockedCells="1" selectUnlockedCells="1"/>
  <mergeCells count="28">
    <mergeCell ref="D124:E124"/>
    <mergeCell ref="F124:G124"/>
    <mergeCell ref="H124:I124"/>
    <mergeCell ref="B85:C85"/>
    <mergeCell ref="D85:E85"/>
    <mergeCell ref="G85:H85"/>
    <mergeCell ref="I85:J85"/>
    <mergeCell ref="B123:E123"/>
    <mergeCell ref="F123:I123"/>
    <mergeCell ref="B110:C110"/>
    <mergeCell ref="D110:E110"/>
    <mergeCell ref="B100:C100"/>
    <mergeCell ref="D100:E100"/>
    <mergeCell ref="B124:C124"/>
    <mergeCell ref="G84:K84"/>
    <mergeCell ref="B6:F6"/>
    <mergeCell ref="G6:K6"/>
    <mergeCell ref="B7:C7"/>
    <mergeCell ref="D7:E7"/>
    <mergeCell ref="G7:H7"/>
    <mergeCell ref="I7:J7"/>
    <mergeCell ref="B19:F19"/>
    <mergeCell ref="B20:C20"/>
    <mergeCell ref="D20:E20"/>
    <mergeCell ref="B36:D36"/>
    <mergeCell ref="B84:F84"/>
    <mergeCell ref="B50:C50"/>
    <mergeCell ref="A32:E32"/>
  </mergeCells>
  <pageMargins left="0.25" right="0.25" top="0.75" bottom="0.75" header="0.3" footer="0.3"/>
  <pageSetup scale="89" fitToHeight="0" orientation="landscape" r:id="rId1"/>
  <rowBreaks count="4" manualBreakCount="4">
    <brk id="34" max="10" man="1"/>
    <brk id="48" max="10" man="1"/>
    <brk id="82" max="10" man="1"/>
    <brk id="119"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CBDD6-3B9A-4D90-9F65-B750F614902A}">
  <sheetPr codeName="Sheet4">
    <pageSetUpPr fitToPage="1"/>
  </sheetPr>
  <dimension ref="A1:M315"/>
  <sheetViews>
    <sheetView view="pageBreakPreview" topLeftCell="A146" zoomScaleNormal="100" zoomScaleSheetLayoutView="100" zoomScalePageLayoutView="70" workbookViewId="0">
      <selection activeCell="H225" sqref="H225"/>
    </sheetView>
  </sheetViews>
  <sheetFormatPr defaultRowHeight="15" x14ac:dyDescent="0.25"/>
  <cols>
    <col min="1" max="1" width="29.85546875" customWidth="1"/>
    <col min="2" max="3" width="10.7109375" customWidth="1"/>
    <col min="4" max="4" width="12.28515625" customWidth="1"/>
    <col min="5" max="11" width="10.7109375" customWidth="1"/>
    <col min="12" max="13" width="12.140625" customWidth="1"/>
    <col min="15" max="15" width="9.7109375" customWidth="1"/>
  </cols>
  <sheetData>
    <row r="1" spans="1:9" s="64" customFormat="1" ht="19.5" x14ac:dyDescent="0.3">
      <c r="A1" s="63" t="s">
        <v>299</v>
      </c>
    </row>
    <row r="3" spans="1:9" ht="19.5" x14ac:dyDescent="0.3">
      <c r="A3" s="66" t="s">
        <v>383</v>
      </c>
    </row>
    <row r="5" spans="1:9" x14ac:dyDescent="0.25">
      <c r="A5" s="1" t="s">
        <v>411</v>
      </c>
      <c r="B5" s="2"/>
      <c r="C5" s="2"/>
      <c r="D5" s="21"/>
      <c r="H5" s="2"/>
      <c r="I5" s="21"/>
    </row>
    <row r="6" spans="1:9" x14ac:dyDescent="0.25">
      <c r="A6" s="310"/>
      <c r="B6" s="514">
        <v>2021</v>
      </c>
      <c r="C6" s="505"/>
      <c r="D6" s="506"/>
      <c r="E6" s="514">
        <v>2022</v>
      </c>
      <c r="F6" s="505"/>
      <c r="G6" s="506"/>
    </row>
    <row r="7" spans="1:9" ht="45" x14ac:dyDescent="0.25">
      <c r="A7" s="287"/>
      <c r="B7" s="265" t="s">
        <v>0</v>
      </c>
      <c r="C7" s="334" t="s">
        <v>1</v>
      </c>
      <c r="D7" s="48" t="s">
        <v>69</v>
      </c>
      <c r="E7" s="265" t="s">
        <v>0</v>
      </c>
      <c r="F7" s="334" t="s">
        <v>1</v>
      </c>
      <c r="G7" s="48" t="s">
        <v>69</v>
      </c>
    </row>
    <row r="8" spans="1:9" x14ac:dyDescent="0.25">
      <c r="A8" s="288" t="s">
        <v>5</v>
      </c>
      <c r="B8" s="331">
        <v>38160</v>
      </c>
      <c r="C8" s="196">
        <v>46956</v>
      </c>
      <c r="D8" s="158">
        <v>-8796</v>
      </c>
      <c r="E8" s="331">
        <v>41547</v>
      </c>
      <c r="F8" s="196">
        <v>50437</v>
      </c>
      <c r="G8" s="335">
        <v>-8890</v>
      </c>
    </row>
    <row r="9" spans="1:9" x14ac:dyDescent="0.25">
      <c r="A9" s="289" t="s">
        <v>6</v>
      </c>
      <c r="B9" s="332">
        <v>36228</v>
      </c>
      <c r="C9" s="197">
        <v>48580</v>
      </c>
      <c r="D9" s="160">
        <v>-12352</v>
      </c>
      <c r="E9" s="332">
        <v>39836</v>
      </c>
      <c r="F9" s="197">
        <v>51521</v>
      </c>
      <c r="G9" s="336">
        <v>-11685</v>
      </c>
    </row>
    <row r="10" spans="1:9" x14ac:dyDescent="0.25">
      <c r="A10" s="7" t="s">
        <v>36</v>
      </c>
      <c r="B10" s="7"/>
      <c r="C10" s="7"/>
      <c r="D10" s="7"/>
      <c r="F10" s="7"/>
      <c r="G10" s="7"/>
    </row>
    <row r="11" spans="1:9" x14ac:dyDescent="0.25">
      <c r="A11" s="7" t="s">
        <v>70</v>
      </c>
      <c r="B11" s="7"/>
      <c r="C11" s="7"/>
      <c r="D11" s="108"/>
      <c r="F11" s="7"/>
    </row>
    <row r="12" spans="1:9" x14ac:dyDescent="0.25">
      <c r="A12" s="7"/>
      <c r="B12" s="7"/>
      <c r="C12" s="7"/>
      <c r="D12" s="108"/>
      <c r="F12" s="7"/>
    </row>
    <row r="13" spans="1:9" x14ac:dyDescent="0.25">
      <c r="A13" s="7"/>
      <c r="B13" s="7"/>
      <c r="C13" s="7"/>
      <c r="D13" s="108"/>
      <c r="F13" s="7"/>
    </row>
    <row r="14" spans="1:9" x14ac:dyDescent="0.25">
      <c r="A14" s="7"/>
      <c r="B14" s="7"/>
      <c r="C14" s="7"/>
      <c r="D14" s="108"/>
      <c r="F14" s="7"/>
    </row>
    <row r="15" spans="1:9" x14ac:dyDescent="0.25">
      <c r="D15" s="109"/>
    </row>
    <row r="16" spans="1:9" x14ac:dyDescent="0.25">
      <c r="D16" s="109"/>
    </row>
    <row r="17" spans="1:10" x14ac:dyDescent="0.25">
      <c r="D17" s="109"/>
    </row>
    <row r="18" spans="1:10" x14ac:dyDescent="0.25">
      <c r="D18" s="109"/>
    </row>
    <row r="19" spans="1:10" x14ac:dyDescent="0.25">
      <c r="D19" s="109"/>
    </row>
    <row r="20" spans="1:10" x14ac:dyDescent="0.25">
      <c r="A20" s="1" t="s">
        <v>301</v>
      </c>
      <c r="B20" s="2"/>
      <c r="C20" s="2"/>
      <c r="D20" s="21"/>
    </row>
    <row r="21" spans="1:10" x14ac:dyDescent="0.25">
      <c r="A21" s="67"/>
      <c r="B21" s="514">
        <v>2022</v>
      </c>
      <c r="C21" s="505"/>
      <c r="D21" s="506"/>
    </row>
    <row r="22" spans="1:10" ht="30" x14ac:dyDescent="0.25">
      <c r="A22" s="20"/>
      <c r="B22" s="265" t="s">
        <v>0</v>
      </c>
      <c r="C22" s="334" t="s">
        <v>1</v>
      </c>
      <c r="D22" s="48" t="s">
        <v>69</v>
      </c>
    </row>
    <row r="23" spans="1:10" x14ac:dyDescent="0.25">
      <c r="A23" s="123" t="s">
        <v>22</v>
      </c>
      <c r="B23" s="331">
        <v>13068</v>
      </c>
      <c r="C23" s="196">
        <v>9580</v>
      </c>
      <c r="D23" s="161">
        <f>B23-C23</f>
        <v>3488</v>
      </c>
    </row>
    <row r="24" spans="1:10" x14ac:dyDescent="0.25">
      <c r="A24" s="123" t="s">
        <v>23</v>
      </c>
      <c r="B24" s="331">
        <v>45088</v>
      </c>
      <c r="C24" s="196">
        <v>55578</v>
      </c>
      <c r="D24" s="161">
        <f t="shared" ref="D24:D25" si="0">B24-C24</f>
        <v>-10490</v>
      </c>
    </row>
    <row r="25" spans="1:10" x14ac:dyDescent="0.25">
      <c r="A25" s="123" t="s">
        <v>24</v>
      </c>
      <c r="B25" s="331">
        <v>63479</v>
      </c>
      <c r="C25" s="196">
        <v>78645</v>
      </c>
      <c r="D25" s="161">
        <f t="shared" si="0"/>
        <v>-15166</v>
      </c>
    </row>
    <row r="26" spans="1:10" x14ac:dyDescent="0.25">
      <c r="A26" s="123" t="s">
        <v>25</v>
      </c>
      <c r="B26" s="331">
        <v>41647</v>
      </c>
      <c r="C26" s="196">
        <v>56974</v>
      </c>
      <c r="D26" s="161">
        <f>B26-C26</f>
        <v>-15327</v>
      </c>
    </row>
    <row r="27" spans="1:10" x14ac:dyDescent="0.25">
      <c r="A27" s="128" t="s">
        <v>287</v>
      </c>
      <c r="B27" s="332">
        <v>50255</v>
      </c>
      <c r="C27" s="197">
        <v>63772</v>
      </c>
      <c r="D27" s="333">
        <f>B27-C27</f>
        <v>-13517</v>
      </c>
    </row>
    <row r="28" spans="1:10" x14ac:dyDescent="0.25">
      <c r="A28" s="7" t="s">
        <v>494</v>
      </c>
      <c r="D28" s="109"/>
    </row>
    <row r="29" spans="1:10" x14ac:dyDescent="0.25">
      <c r="A29" s="7" t="s">
        <v>349</v>
      </c>
      <c r="D29" s="109"/>
    </row>
    <row r="30" spans="1:10" x14ac:dyDescent="0.25">
      <c r="D30" s="109"/>
    </row>
    <row r="31" spans="1:10" x14ac:dyDescent="0.25">
      <c r="A31" s="1" t="s">
        <v>414</v>
      </c>
    </row>
    <row r="32" spans="1:10" ht="45" customHeight="1" x14ac:dyDescent="0.25">
      <c r="A32" s="33"/>
      <c r="B32" s="339" t="s">
        <v>341</v>
      </c>
      <c r="C32" s="337" t="s">
        <v>368</v>
      </c>
      <c r="D32" s="342" t="s">
        <v>415</v>
      </c>
      <c r="J32" s="109"/>
    </row>
    <row r="33" spans="1:9" x14ac:dyDescent="0.25">
      <c r="A33" s="227" t="s">
        <v>338</v>
      </c>
      <c r="B33" s="340">
        <v>52402</v>
      </c>
      <c r="C33" s="162">
        <v>70716</v>
      </c>
      <c r="D33" s="340">
        <v>70716</v>
      </c>
    </row>
    <row r="34" spans="1:9" x14ac:dyDescent="0.25">
      <c r="A34" s="227" t="s">
        <v>339</v>
      </c>
      <c r="B34" s="340">
        <v>91249</v>
      </c>
      <c r="C34" s="162">
        <v>86256</v>
      </c>
      <c r="D34" s="340">
        <v>100917</v>
      </c>
    </row>
    <row r="35" spans="1:9" x14ac:dyDescent="0.25">
      <c r="A35" s="229" t="s">
        <v>340</v>
      </c>
      <c r="B35" s="341">
        <v>116341</v>
      </c>
      <c r="C35" s="163">
        <v>96313</v>
      </c>
      <c r="D35" s="341">
        <v>126670</v>
      </c>
    </row>
    <row r="36" spans="1:9" x14ac:dyDescent="0.25">
      <c r="A36" s="7" t="s">
        <v>342</v>
      </c>
    </row>
    <row r="37" spans="1:9" ht="30" customHeight="1" x14ac:dyDescent="0.25">
      <c r="A37" s="549" t="s">
        <v>367</v>
      </c>
      <c r="B37" s="549"/>
      <c r="C37" s="549"/>
      <c r="D37" s="549"/>
    </row>
    <row r="38" spans="1:9" x14ac:dyDescent="0.25">
      <c r="D38" s="109"/>
    </row>
    <row r="39" spans="1:9" x14ac:dyDescent="0.25">
      <c r="A39" s="1" t="s">
        <v>417</v>
      </c>
    </row>
    <row r="40" spans="1:9" ht="60" x14ac:dyDescent="0.25">
      <c r="A40" s="33"/>
      <c r="B40" s="342" t="s">
        <v>286</v>
      </c>
    </row>
    <row r="41" spans="1:9" x14ac:dyDescent="0.25">
      <c r="A41" s="227" t="s">
        <v>505</v>
      </c>
      <c r="B41" s="215">
        <v>1.01</v>
      </c>
    </row>
    <row r="42" spans="1:9" x14ac:dyDescent="0.25">
      <c r="A42" s="227" t="s">
        <v>506</v>
      </c>
      <c r="B42" s="215">
        <v>0.88</v>
      </c>
    </row>
    <row r="43" spans="1:9" x14ac:dyDescent="0.25">
      <c r="A43" s="227" t="s">
        <v>507</v>
      </c>
      <c r="B43" s="215">
        <v>0.81</v>
      </c>
    </row>
    <row r="44" spans="1:9" x14ac:dyDescent="0.25">
      <c r="A44" s="229" t="s">
        <v>287</v>
      </c>
      <c r="B44" s="216">
        <v>0.87</v>
      </c>
      <c r="C44" s="103"/>
    </row>
    <row r="45" spans="1:9" x14ac:dyDescent="0.25">
      <c r="A45" s="122" t="s">
        <v>288</v>
      </c>
      <c r="B45" s="121"/>
    </row>
    <row r="46" spans="1:9" ht="110.25" customHeight="1" x14ac:dyDescent="0.25">
      <c r="A46" s="517" t="s">
        <v>499</v>
      </c>
      <c r="B46" s="517"/>
      <c r="C46" s="517"/>
      <c r="D46" s="517"/>
      <c r="E46" s="517"/>
      <c r="F46" s="517"/>
      <c r="G46" s="517"/>
      <c r="H46" s="517"/>
      <c r="I46" s="517"/>
    </row>
    <row r="47" spans="1:9" x14ac:dyDescent="0.25">
      <c r="A47" s="110"/>
    </row>
    <row r="48" spans="1:9" ht="19.5" x14ac:dyDescent="0.3">
      <c r="A48" s="66" t="s">
        <v>71</v>
      </c>
    </row>
    <row r="49" spans="1:11" ht="19.5" x14ac:dyDescent="0.3">
      <c r="A49" s="111"/>
    </row>
    <row r="50" spans="1:11" x14ac:dyDescent="0.25">
      <c r="A50" s="1" t="s">
        <v>420</v>
      </c>
      <c r="B50" s="2"/>
      <c r="C50" s="2"/>
      <c r="F50" s="21"/>
      <c r="J50" s="21"/>
    </row>
    <row r="51" spans="1:11" x14ac:dyDescent="0.25">
      <c r="A51" s="520"/>
      <c r="B51" s="527">
        <v>2021</v>
      </c>
      <c r="C51" s="528"/>
      <c r="D51" s="528"/>
      <c r="E51" s="528"/>
      <c r="F51" s="529"/>
      <c r="G51" s="552"/>
      <c r="H51" s="550"/>
      <c r="I51" s="550"/>
      <c r="J51" s="550"/>
      <c r="K51" s="550"/>
    </row>
    <row r="52" spans="1:11" ht="45" customHeight="1" x14ac:dyDescent="0.25">
      <c r="A52" s="520"/>
      <c r="B52" s="530" t="s">
        <v>73</v>
      </c>
      <c r="C52" s="531"/>
      <c r="D52" s="551" t="s">
        <v>74</v>
      </c>
      <c r="E52" s="531"/>
      <c r="F52" s="349" t="s">
        <v>2</v>
      </c>
      <c r="G52" s="552"/>
      <c r="H52" s="550"/>
      <c r="I52" s="550"/>
      <c r="J52" s="550"/>
      <c r="K52" s="465"/>
    </row>
    <row r="53" spans="1:11" s="278" customFormat="1" x14ac:dyDescent="0.25">
      <c r="A53" s="520"/>
      <c r="B53" s="346" t="s">
        <v>3</v>
      </c>
      <c r="C53" s="4" t="s">
        <v>4</v>
      </c>
      <c r="D53" s="69" t="s">
        <v>3</v>
      </c>
      <c r="E53" s="4" t="s">
        <v>4</v>
      </c>
      <c r="F53" s="349" t="s">
        <v>3</v>
      </c>
      <c r="G53" s="462"/>
      <c r="H53" s="422"/>
      <c r="I53" s="465"/>
      <c r="J53" s="422"/>
      <c r="K53" s="465"/>
    </row>
    <row r="54" spans="1:11" x14ac:dyDescent="0.25">
      <c r="A54" s="123" t="s">
        <v>75</v>
      </c>
      <c r="B54" s="343">
        <v>20721</v>
      </c>
      <c r="C54" s="165">
        <v>0.29266122425920171</v>
      </c>
      <c r="D54" s="164">
        <v>50081</v>
      </c>
      <c r="E54" s="165">
        <v>0.70733877574079829</v>
      </c>
      <c r="F54" s="350">
        <v>70802</v>
      </c>
      <c r="G54" s="463"/>
      <c r="H54" s="466"/>
      <c r="I54" s="464"/>
      <c r="J54" s="466"/>
      <c r="K54" s="464"/>
    </row>
    <row r="55" spans="1:11" x14ac:dyDescent="0.25">
      <c r="A55" s="123" t="s">
        <v>76</v>
      </c>
      <c r="B55" s="343">
        <v>8961</v>
      </c>
      <c r="C55" s="165">
        <v>0.24373725010199918</v>
      </c>
      <c r="D55" s="164">
        <v>27804</v>
      </c>
      <c r="E55" s="165">
        <v>0.7562627498980008</v>
      </c>
      <c r="F55" s="350">
        <v>36765</v>
      </c>
      <c r="G55" s="463"/>
      <c r="H55" s="466"/>
      <c r="I55" s="464"/>
      <c r="J55" s="466"/>
      <c r="K55" s="464"/>
    </row>
    <row r="56" spans="1:11" x14ac:dyDescent="0.25">
      <c r="A56" s="123" t="s">
        <v>33</v>
      </c>
      <c r="B56" s="343">
        <v>26661</v>
      </c>
      <c r="C56" s="165">
        <v>0.10099820058717682</v>
      </c>
      <c r="D56" s="164">
        <v>237314</v>
      </c>
      <c r="E56" s="165">
        <v>0.89900179941282321</v>
      </c>
      <c r="F56" s="350">
        <v>263975</v>
      </c>
      <c r="G56" s="463"/>
      <c r="H56" s="466"/>
      <c r="I56" s="464"/>
      <c r="J56" s="466"/>
      <c r="K56" s="464"/>
    </row>
    <row r="57" spans="1:11" x14ac:dyDescent="0.25">
      <c r="A57" s="123" t="s">
        <v>77</v>
      </c>
      <c r="B57" s="343">
        <v>22554</v>
      </c>
      <c r="C57" s="165">
        <v>0.1125409791075162</v>
      </c>
      <c r="D57" s="164">
        <v>177853</v>
      </c>
      <c r="E57" s="165">
        <v>0.88745902089248374</v>
      </c>
      <c r="F57" s="350">
        <v>200407</v>
      </c>
      <c r="G57" s="463"/>
      <c r="H57" s="466"/>
      <c r="I57" s="464"/>
      <c r="J57" s="466"/>
      <c r="K57" s="464"/>
    </row>
    <row r="58" spans="1:11" x14ac:dyDescent="0.25">
      <c r="A58" s="128" t="s">
        <v>2</v>
      </c>
      <c r="B58" s="344">
        <v>78897</v>
      </c>
      <c r="C58" s="184">
        <v>0.13794411739508242</v>
      </c>
      <c r="D58" s="183">
        <v>493052</v>
      </c>
      <c r="E58" s="184">
        <v>0.86205588260491761</v>
      </c>
      <c r="F58" s="351">
        <v>571949</v>
      </c>
      <c r="G58" s="467"/>
      <c r="H58" s="466"/>
      <c r="I58" s="468"/>
      <c r="J58" s="466"/>
      <c r="K58" s="468"/>
    </row>
    <row r="59" spans="1:11" x14ac:dyDescent="0.25">
      <c r="A59" s="520"/>
      <c r="B59" s="527">
        <v>2022</v>
      </c>
      <c r="C59" s="528"/>
      <c r="D59" s="528"/>
      <c r="E59" s="528"/>
      <c r="F59" s="529"/>
      <c r="G59" s="469"/>
      <c r="H59" s="201"/>
      <c r="I59" s="461"/>
      <c r="J59" s="201"/>
      <c r="K59" s="461"/>
    </row>
    <row r="60" spans="1:11" x14ac:dyDescent="0.25">
      <c r="A60" s="520"/>
      <c r="B60" s="530" t="s">
        <v>73</v>
      </c>
      <c r="C60" s="531"/>
      <c r="D60" s="532" t="s">
        <v>74</v>
      </c>
      <c r="E60" s="533"/>
      <c r="F60" s="24" t="s">
        <v>2</v>
      </c>
      <c r="G60" s="461"/>
      <c r="H60" s="201"/>
      <c r="I60" s="461"/>
      <c r="J60" s="201"/>
      <c r="K60" s="461"/>
    </row>
    <row r="61" spans="1:11" x14ac:dyDescent="0.25">
      <c r="A61" s="520"/>
      <c r="B61" s="346" t="s">
        <v>3</v>
      </c>
      <c r="C61" s="4" t="s">
        <v>4</v>
      </c>
      <c r="D61" s="69" t="s">
        <v>3</v>
      </c>
      <c r="E61" s="4" t="s">
        <v>4</v>
      </c>
      <c r="F61" s="24" t="s">
        <v>3</v>
      </c>
      <c r="G61" s="461"/>
      <c r="H61" s="201"/>
      <c r="I61" s="461"/>
      <c r="J61" s="201"/>
      <c r="K61" s="461"/>
    </row>
    <row r="62" spans="1:11" x14ac:dyDescent="0.25">
      <c r="A62" s="123" t="s">
        <v>75</v>
      </c>
      <c r="B62" s="343">
        <v>23072</v>
      </c>
      <c r="C62" s="165">
        <v>0.29409440287568034</v>
      </c>
      <c r="D62" s="164">
        <v>55379</v>
      </c>
      <c r="E62" s="165">
        <v>0.70590559712431966</v>
      </c>
      <c r="F62" s="352">
        <v>78451</v>
      </c>
      <c r="G62" s="461"/>
      <c r="H62" s="201"/>
      <c r="I62" s="461"/>
      <c r="J62" s="201"/>
      <c r="K62" s="461"/>
    </row>
    <row r="63" spans="1:11" x14ac:dyDescent="0.25">
      <c r="A63" s="123" t="s">
        <v>76</v>
      </c>
      <c r="B63" s="343">
        <v>6552</v>
      </c>
      <c r="C63" s="165">
        <v>0.16777629826897469</v>
      </c>
      <c r="D63" s="164">
        <v>32500</v>
      </c>
      <c r="E63" s="165">
        <v>0.83222370173102533</v>
      </c>
      <c r="F63" s="352">
        <v>39052</v>
      </c>
      <c r="G63" s="461"/>
      <c r="H63" s="201"/>
      <c r="I63" s="461"/>
      <c r="J63" s="201"/>
      <c r="K63" s="461"/>
    </row>
    <row r="64" spans="1:11" x14ac:dyDescent="0.25">
      <c r="A64" s="123" t="s">
        <v>33</v>
      </c>
      <c r="B64" s="343">
        <v>29447</v>
      </c>
      <c r="C64" s="165">
        <v>0.11389506662283161</v>
      </c>
      <c r="D64" s="164">
        <v>229098</v>
      </c>
      <c r="E64" s="165">
        <v>0.88610493337716834</v>
      </c>
      <c r="F64" s="352">
        <v>258545</v>
      </c>
      <c r="G64" s="461"/>
      <c r="H64" s="201"/>
      <c r="I64" s="461"/>
      <c r="J64" s="201"/>
      <c r="K64" s="461"/>
    </row>
    <row r="65" spans="1:11" x14ac:dyDescent="0.25">
      <c r="A65" s="123" t="s">
        <v>77</v>
      </c>
      <c r="B65" s="343">
        <v>22007</v>
      </c>
      <c r="C65" s="165">
        <v>0.11188331231951844</v>
      </c>
      <c r="D65" s="164">
        <v>174689</v>
      </c>
      <c r="E65" s="165">
        <v>0.88811668768048158</v>
      </c>
      <c r="F65" s="352">
        <v>196696</v>
      </c>
      <c r="G65" s="461"/>
      <c r="H65" s="201"/>
      <c r="I65" s="461"/>
      <c r="J65" s="201"/>
      <c r="K65" s="461"/>
    </row>
    <row r="66" spans="1:11" x14ac:dyDescent="0.25">
      <c r="A66" s="128" t="s">
        <v>2</v>
      </c>
      <c r="B66" s="344">
        <v>81078</v>
      </c>
      <c r="C66" s="184">
        <v>0.14156062743564315</v>
      </c>
      <c r="D66" s="183">
        <v>491666</v>
      </c>
      <c r="E66" s="184">
        <v>0.85843937256435687</v>
      </c>
      <c r="F66" s="260">
        <v>572744</v>
      </c>
      <c r="G66" s="461"/>
      <c r="H66" s="201"/>
      <c r="I66" s="461"/>
      <c r="J66" s="201"/>
      <c r="K66" s="461"/>
    </row>
    <row r="67" spans="1:11" x14ac:dyDescent="0.25">
      <c r="A67" s="123"/>
      <c r="B67" s="461"/>
      <c r="C67" s="201"/>
      <c r="D67" s="461"/>
      <c r="E67" s="201"/>
      <c r="F67" s="461"/>
      <c r="G67" s="461"/>
      <c r="H67" s="201"/>
      <c r="I67" s="461"/>
      <c r="J67" s="201"/>
      <c r="K67" s="461"/>
    </row>
    <row r="68" spans="1:11" x14ac:dyDescent="0.25">
      <c r="A68" s="7" t="s">
        <v>350</v>
      </c>
      <c r="B68" s="7"/>
      <c r="C68" s="7"/>
      <c r="D68" s="7"/>
      <c r="E68" s="7"/>
      <c r="F68" s="7"/>
      <c r="J68" s="25"/>
      <c r="K68" s="26"/>
    </row>
    <row r="69" spans="1:11" x14ac:dyDescent="0.25">
      <c r="A69" s="7" t="s">
        <v>78</v>
      </c>
      <c r="B69" s="7"/>
      <c r="C69" s="7"/>
      <c r="D69" s="7"/>
      <c r="E69" s="7"/>
      <c r="F69" s="7"/>
    </row>
    <row r="70" spans="1:11" x14ac:dyDescent="0.25">
      <c r="A70" s="2"/>
    </row>
    <row r="71" spans="1:11" x14ac:dyDescent="0.25">
      <c r="A71" s="2"/>
    </row>
    <row r="72" spans="1:11" x14ac:dyDescent="0.25">
      <c r="A72" s="2"/>
    </row>
    <row r="73" spans="1:11" x14ac:dyDescent="0.25">
      <c r="A73" s="2"/>
    </row>
    <row r="74" spans="1:11" x14ac:dyDescent="0.25">
      <c r="A74" s="2"/>
    </row>
    <row r="75" spans="1:11" x14ac:dyDescent="0.25">
      <c r="A75" s="2"/>
    </row>
    <row r="76" spans="1:11" x14ac:dyDescent="0.25">
      <c r="A76" s="2"/>
    </row>
    <row r="77" spans="1:11" x14ac:dyDescent="0.25">
      <c r="A77" s="2"/>
    </row>
    <row r="78" spans="1:11" x14ac:dyDescent="0.25">
      <c r="A78" s="1" t="s">
        <v>421</v>
      </c>
      <c r="B78" s="2"/>
      <c r="C78" s="2"/>
    </row>
    <row r="79" spans="1:11" x14ac:dyDescent="0.25">
      <c r="A79" s="520"/>
      <c r="B79" s="534">
        <v>2021</v>
      </c>
      <c r="C79" s="536"/>
      <c r="D79" s="536"/>
      <c r="E79" s="536"/>
      <c r="F79" s="535"/>
      <c r="G79" s="534">
        <v>2022</v>
      </c>
      <c r="H79" s="536"/>
      <c r="I79" s="536"/>
      <c r="J79" s="536"/>
      <c r="K79" s="535"/>
    </row>
    <row r="80" spans="1:11" x14ac:dyDescent="0.25">
      <c r="A80" s="520"/>
      <c r="B80" s="530" t="s">
        <v>73</v>
      </c>
      <c r="C80" s="531"/>
      <c r="D80" s="551" t="s">
        <v>74</v>
      </c>
      <c r="E80" s="531"/>
      <c r="F80" s="24" t="s">
        <v>2</v>
      </c>
      <c r="G80" s="551" t="s">
        <v>73</v>
      </c>
      <c r="H80" s="531"/>
      <c r="I80" s="551" t="s">
        <v>74</v>
      </c>
      <c r="J80" s="531"/>
      <c r="K80" s="342" t="s">
        <v>2</v>
      </c>
    </row>
    <row r="81" spans="1:11" s="278" customFormat="1" x14ac:dyDescent="0.25">
      <c r="A81" s="520"/>
      <c r="B81" s="346" t="s">
        <v>3</v>
      </c>
      <c r="C81" s="4" t="s">
        <v>4</v>
      </c>
      <c r="D81" s="69" t="s">
        <v>3</v>
      </c>
      <c r="E81" s="4" t="s">
        <v>4</v>
      </c>
      <c r="F81" s="24" t="s">
        <v>3</v>
      </c>
      <c r="G81" s="69" t="s">
        <v>3</v>
      </c>
      <c r="H81" s="4" t="s">
        <v>4</v>
      </c>
      <c r="I81" s="69" t="s">
        <v>3</v>
      </c>
      <c r="J81" s="4" t="s">
        <v>4</v>
      </c>
      <c r="K81" s="349" t="s">
        <v>3</v>
      </c>
    </row>
    <row r="82" spans="1:11" x14ac:dyDescent="0.25">
      <c r="A82" s="123" t="s">
        <v>75</v>
      </c>
      <c r="B82" s="343">
        <v>14965</v>
      </c>
      <c r="C82" s="165">
        <v>0.3796970542714333</v>
      </c>
      <c r="D82" s="164">
        <v>24448</v>
      </c>
      <c r="E82" s="165">
        <v>0.6203029457285667</v>
      </c>
      <c r="F82" s="352">
        <v>39413</v>
      </c>
      <c r="G82" s="164">
        <v>15814</v>
      </c>
      <c r="H82" s="165">
        <v>0.38207296448417494</v>
      </c>
      <c r="I82" s="164">
        <v>25576</v>
      </c>
      <c r="J82" s="165">
        <v>0.61792703551582506</v>
      </c>
      <c r="K82" s="350">
        <v>41390</v>
      </c>
    </row>
    <row r="83" spans="1:11" x14ac:dyDescent="0.25">
      <c r="A83" s="123" t="s">
        <v>76</v>
      </c>
      <c r="B83" s="343">
        <v>4874</v>
      </c>
      <c r="C83" s="165">
        <v>0.25866369474075251</v>
      </c>
      <c r="D83" s="164">
        <v>13969</v>
      </c>
      <c r="E83" s="165">
        <v>0.74133630525924743</v>
      </c>
      <c r="F83" s="352">
        <v>18843</v>
      </c>
      <c r="G83" s="164">
        <v>3795</v>
      </c>
      <c r="H83" s="165">
        <v>0.18111100505870001</v>
      </c>
      <c r="I83" s="164">
        <v>17159</v>
      </c>
      <c r="J83" s="165">
        <v>0.81888899494129996</v>
      </c>
      <c r="K83" s="350">
        <v>20954</v>
      </c>
    </row>
    <row r="84" spans="1:11" x14ac:dyDescent="0.25">
      <c r="A84" s="123" t="s">
        <v>33</v>
      </c>
      <c r="B84" s="343">
        <v>19183</v>
      </c>
      <c r="C84" s="165">
        <v>0.15930210348865212</v>
      </c>
      <c r="D84" s="164">
        <v>101236</v>
      </c>
      <c r="E84" s="165">
        <v>0.84069789651134785</v>
      </c>
      <c r="F84" s="352">
        <v>120419</v>
      </c>
      <c r="G84" s="164">
        <v>20257</v>
      </c>
      <c r="H84" s="165">
        <v>0.17030989894234164</v>
      </c>
      <c r="I84" s="164">
        <v>98685</v>
      </c>
      <c r="J84" s="165">
        <v>0.82969010105765839</v>
      </c>
      <c r="K84" s="350">
        <v>118942</v>
      </c>
    </row>
    <row r="85" spans="1:11" x14ac:dyDescent="0.25">
      <c r="A85" s="123" t="s">
        <v>77</v>
      </c>
      <c r="B85" s="353">
        <v>675</v>
      </c>
      <c r="C85" s="165">
        <v>0.37520844913841023</v>
      </c>
      <c r="D85" s="164">
        <v>1124</v>
      </c>
      <c r="E85" s="165">
        <v>0.62479155086158977</v>
      </c>
      <c r="F85" s="352">
        <v>1799</v>
      </c>
      <c r="G85" s="164">
        <v>495</v>
      </c>
      <c r="H85" s="165">
        <v>0.34375</v>
      </c>
      <c r="I85" s="164">
        <v>945</v>
      </c>
      <c r="J85" s="165">
        <v>0.65625</v>
      </c>
      <c r="K85" s="350">
        <v>1440</v>
      </c>
    </row>
    <row r="86" spans="1:11" x14ac:dyDescent="0.25">
      <c r="A86" s="128" t="s">
        <v>2</v>
      </c>
      <c r="B86" s="354">
        <v>39697</v>
      </c>
      <c r="C86" s="184">
        <v>0.2199596617795361</v>
      </c>
      <c r="D86" s="185">
        <v>140777</v>
      </c>
      <c r="E86" s="184">
        <v>0.78004033822046392</v>
      </c>
      <c r="F86" s="260">
        <v>180474</v>
      </c>
      <c r="G86" s="183">
        <v>40361</v>
      </c>
      <c r="H86" s="184">
        <v>0.22088263301336428</v>
      </c>
      <c r="I86" s="183">
        <v>142365</v>
      </c>
      <c r="J86" s="184">
        <v>0.7791173669866357</v>
      </c>
      <c r="K86" s="351">
        <v>182726</v>
      </c>
    </row>
    <row r="87" spans="1:11" x14ac:dyDescent="0.25">
      <c r="A87" s="7" t="s">
        <v>36</v>
      </c>
      <c r="B87" s="7"/>
      <c r="C87" s="7"/>
      <c r="D87" s="7"/>
      <c r="E87" s="7"/>
      <c r="F87" s="7"/>
      <c r="G87" s="7"/>
    </row>
    <row r="88" spans="1:11" x14ac:dyDescent="0.25">
      <c r="A88" s="7" t="s">
        <v>78</v>
      </c>
      <c r="B88" s="7"/>
      <c r="C88" s="7"/>
      <c r="D88" s="7"/>
      <c r="E88" s="7"/>
      <c r="F88" s="7"/>
      <c r="G88" s="7"/>
    </row>
    <row r="89" spans="1:11" x14ac:dyDescent="0.25">
      <c r="A89" s="7"/>
      <c r="B89" s="7"/>
      <c r="C89" s="7"/>
      <c r="D89" s="7"/>
      <c r="E89" s="7"/>
      <c r="F89" s="7"/>
      <c r="G89" s="7"/>
    </row>
    <row r="90" spans="1:11" x14ac:dyDescent="0.25">
      <c r="A90" s="7"/>
      <c r="B90" s="7"/>
      <c r="C90" s="7"/>
      <c r="D90" s="7"/>
      <c r="E90" s="7"/>
      <c r="F90" s="7"/>
      <c r="G90" s="7"/>
    </row>
    <row r="91" spans="1:11" x14ac:dyDescent="0.25">
      <c r="A91" s="7"/>
      <c r="B91" s="7"/>
      <c r="C91" s="7"/>
      <c r="D91" s="7"/>
      <c r="E91" s="7"/>
      <c r="F91" s="7"/>
      <c r="G91" s="7"/>
    </row>
    <row r="92" spans="1:11" x14ac:dyDescent="0.25">
      <c r="A92" s="7"/>
      <c r="B92" s="7"/>
      <c r="C92" s="7"/>
      <c r="D92" s="7"/>
      <c r="E92" s="7"/>
      <c r="F92" s="7"/>
      <c r="G92" s="7"/>
    </row>
    <row r="93" spans="1:11" x14ac:dyDescent="0.25">
      <c r="A93" s="7"/>
      <c r="B93" s="7"/>
      <c r="C93" s="7"/>
      <c r="D93" s="7"/>
      <c r="E93" s="7"/>
      <c r="F93" s="7"/>
      <c r="G93" s="7"/>
    </row>
    <row r="94" spans="1:11" x14ac:dyDescent="0.25">
      <c r="A94" s="7"/>
      <c r="B94" s="7"/>
      <c r="C94" s="7"/>
      <c r="D94" s="7"/>
      <c r="E94" s="7"/>
      <c r="F94" s="7"/>
      <c r="G94" s="7"/>
    </row>
    <row r="95" spans="1:11" x14ac:dyDescent="0.25">
      <c r="A95" s="7"/>
      <c r="B95" s="7"/>
      <c r="C95" s="7"/>
      <c r="D95" s="7"/>
      <c r="E95" s="7"/>
      <c r="F95" s="7"/>
      <c r="G95" s="7"/>
    </row>
    <row r="99" spans="1:9" ht="19.5" x14ac:dyDescent="0.3">
      <c r="A99" s="66" t="s">
        <v>360</v>
      </c>
    </row>
    <row r="101" spans="1:9" x14ac:dyDescent="0.25">
      <c r="A101" s="1" t="s">
        <v>423</v>
      </c>
      <c r="B101" s="2"/>
      <c r="C101" s="2"/>
      <c r="E101" s="21"/>
    </row>
    <row r="102" spans="1:9" x14ac:dyDescent="0.25">
      <c r="A102" s="310"/>
      <c r="B102" s="515">
        <v>2019</v>
      </c>
      <c r="C102" s="516"/>
      <c r="D102" s="537">
        <v>2020</v>
      </c>
      <c r="E102" s="516"/>
      <c r="F102" s="537">
        <v>2021</v>
      </c>
      <c r="G102" s="516"/>
      <c r="H102" s="537">
        <v>2022</v>
      </c>
      <c r="I102" s="516"/>
    </row>
    <row r="103" spans="1:9" x14ac:dyDescent="0.25">
      <c r="A103" s="287"/>
      <c r="B103" s="13" t="s">
        <v>0</v>
      </c>
      <c r="C103" s="14" t="s">
        <v>1</v>
      </c>
      <c r="D103" s="15" t="s">
        <v>0</v>
      </c>
      <c r="E103" s="14" t="s">
        <v>1</v>
      </c>
      <c r="F103" s="15" t="s">
        <v>0</v>
      </c>
      <c r="G103" s="14" t="s">
        <v>1</v>
      </c>
      <c r="H103" s="15" t="s">
        <v>0</v>
      </c>
      <c r="I103" s="14" t="s">
        <v>1</v>
      </c>
    </row>
    <row r="104" spans="1:9" x14ac:dyDescent="0.25">
      <c r="A104" s="288" t="s">
        <v>5</v>
      </c>
      <c r="B104" s="198">
        <v>4.1000000000000002E-2</v>
      </c>
      <c r="C104" s="166">
        <v>6.2E-2</v>
      </c>
      <c r="D104" s="198">
        <v>5.6000000000000001E-2</v>
      </c>
      <c r="E104" s="166">
        <v>6.4000000000000001E-2</v>
      </c>
      <c r="F104" s="198">
        <v>8.2000000000000003E-2</v>
      </c>
      <c r="G104" s="166">
        <v>6.8000000000000005E-2</v>
      </c>
      <c r="H104" s="198">
        <v>4.3999999999999997E-2</v>
      </c>
      <c r="I104" s="166">
        <v>5.5E-2</v>
      </c>
    </row>
    <row r="105" spans="1:9" x14ac:dyDescent="0.25">
      <c r="A105" s="289" t="s">
        <v>6</v>
      </c>
      <c r="B105" s="199">
        <v>4.8000000000000001E-2</v>
      </c>
      <c r="C105" s="167">
        <v>4.7E-2</v>
      </c>
      <c r="D105" s="199">
        <v>5.8999999999999997E-2</v>
      </c>
      <c r="E105" s="167">
        <v>5.8000000000000003E-2</v>
      </c>
      <c r="F105" s="199">
        <v>8.4000000000000005E-2</v>
      </c>
      <c r="G105" s="167">
        <v>7.5999999999999998E-2</v>
      </c>
      <c r="H105" s="199">
        <v>5.1999999999999998E-2</v>
      </c>
      <c r="I105" s="167">
        <v>4.9000000000000002E-2</v>
      </c>
    </row>
    <row r="106" spans="1:9" x14ac:dyDescent="0.25">
      <c r="A106" s="7" t="s">
        <v>79</v>
      </c>
    </row>
    <row r="107" spans="1:9" x14ac:dyDescent="0.25">
      <c r="A107" s="7" t="s">
        <v>80</v>
      </c>
    </row>
    <row r="116" spans="1:6" x14ac:dyDescent="0.25">
      <c r="A116" s="1" t="s">
        <v>81</v>
      </c>
    </row>
    <row r="117" spans="1:6" x14ac:dyDescent="0.25">
      <c r="A117" s="33"/>
      <c r="B117" s="521" t="s">
        <v>0</v>
      </c>
      <c r="C117" s="522"/>
      <c r="D117" s="523" t="s">
        <v>1</v>
      </c>
      <c r="E117" s="523"/>
      <c r="F117" s="339" t="s">
        <v>2</v>
      </c>
    </row>
    <row r="118" spans="1:6" s="278" customFormat="1" x14ac:dyDescent="0.25">
      <c r="A118" s="265"/>
      <c r="B118" s="13" t="s">
        <v>3</v>
      </c>
      <c r="C118" s="14" t="s">
        <v>4</v>
      </c>
      <c r="D118" s="15" t="s">
        <v>3</v>
      </c>
      <c r="E118" s="15" t="s">
        <v>4</v>
      </c>
      <c r="F118" s="6" t="s">
        <v>3</v>
      </c>
    </row>
    <row r="119" spans="1:6" ht="17.100000000000001" customHeight="1" x14ac:dyDescent="0.25">
      <c r="A119" s="415" t="s">
        <v>82</v>
      </c>
      <c r="B119" s="411">
        <v>25069</v>
      </c>
      <c r="C119" s="169">
        <v>0.79697981243045624</v>
      </c>
      <c r="D119" s="168">
        <v>6386</v>
      </c>
      <c r="E119" s="387">
        <v>0.20302018756954379</v>
      </c>
      <c r="F119" s="413">
        <v>31455</v>
      </c>
    </row>
    <row r="120" spans="1:6" ht="17.100000000000001" customHeight="1" x14ac:dyDescent="0.25">
      <c r="A120" s="415" t="s">
        <v>83</v>
      </c>
      <c r="B120" s="411">
        <v>71701</v>
      </c>
      <c r="C120" s="169">
        <v>0.71616492538804211</v>
      </c>
      <c r="D120" s="168">
        <v>28417</v>
      </c>
      <c r="E120" s="387">
        <v>0.28383507461195789</v>
      </c>
      <c r="F120" s="413">
        <v>100118</v>
      </c>
    </row>
    <row r="121" spans="1:6" ht="17.100000000000001" customHeight="1" x14ac:dyDescent="0.25">
      <c r="A121" s="415" t="s">
        <v>84</v>
      </c>
      <c r="B121" s="411">
        <v>45358</v>
      </c>
      <c r="C121" s="169">
        <v>0.66674506460480087</v>
      </c>
      <c r="D121" s="168">
        <v>22671</v>
      </c>
      <c r="E121" s="387">
        <v>0.33325493539519913</v>
      </c>
      <c r="F121" s="413">
        <v>68029</v>
      </c>
    </row>
    <row r="122" spans="1:6" ht="17.100000000000001" customHeight="1" x14ac:dyDescent="0.25">
      <c r="A122" s="415" t="s">
        <v>85</v>
      </c>
      <c r="B122" s="411">
        <v>33259</v>
      </c>
      <c r="C122" s="169">
        <v>0.5993692557217517</v>
      </c>
      <c r="D122" s="168">
        <v>22231</v>
      </c>
      <c r="E122" s="387">
        <v>0.40063074427824835</v>
      </c>
      <c r="F122" s="413">
        <v>55490</v>
      </c>
    </row>
    <row r="123" spans="1:6" ht="17.100000000000001" customHeight="1" x14ac:dyDescent="0.25">
      <c r="A123" s="415" t="s">
        <v>86</v>
      </c>
      <c r="B123" s="411">
        <v>29310</v>
      </c>
      <c r="C123" s="169">
        <v>0.56149425287356325</v>
      </c>
      <c r="D123" s="168">
        <v>22890</v>
      </c>
      <c r="E123" s="387">
        <v>0.43850574712643681</v>
      </c>
      <c r="F123" s="413">
        <v>52200</v>
      </c>
    </row>
    <row r="124" spans="1:6" ht="17.100000000000001" customHeight="1" x14ac:dyDescent="0.25">
      <c r="A124" s="415" t="s">
        <v>87</v>
      </c>
      <c r="B124" s="411">
        <v>46808</v>
      </c>
      <c r="C124" s="169">
        <v>0.5202449623776022</v>
      </c>
      <c r="D124" s="168">
        <v>43165</v>
      </c>
      <c r="E124" s="387">
        <v>0.47975503762239785</v>
      </c>
      <c r="F124" s="413">
        <v>89973</v>
      </c>
    </row>
    <row r="125" spans="1:6" ht="17.100000000000001" customHeight="1" x14ac:dyDescent="0.25">
      <c r="A125" s="415" t="s">
        <v>88</v>
      </c>
      <c r="B125" s="411">
        <v>42815</v>
      </c>
      <c r="C125" s="169">
        <v>0.50729875115524059</v>
      </c>
      <c r="D125" s="168">
        <v>41583</v>
      </c>
      <c r="E125" s="387">
        <v>0.49270124884475935</v>
      </c>
      <c r="F125" s="413">
        <v>84398</v>
      </c>
    </row>
    <row r="126" spans="1:6" ht="17.100000000000001" customHeight="1" x14ac:dyDescent="0.25">
      <c r="A126" s="415" t="s">
        <v>89</v>
      </c>
      <c r="B126" s="411">
        <v>50923</v>
      </c>
      <c r="C126" s="169">
        <v>0.47417870977353993</v>
      </c>
      <c r="D126" s="168">
        <v>56469</v>
      </c>
      <c r="E126" s="387">
        <v>0.52582129022646007</v>
      </c>
      <c r="F126" s="413">
        <v>107392</v>
      </c>
    </row>
    <row r="127" spans="1:6" ht="17.100000000000001" customHeight="1" x14ac:dyDescent="0.25">
      <c r="A127" s="415" t="s">
        <v>91</v>
      </c>
      <c r="B127" s="411">
        <v>49717</v>
      </c>
      <c r="C127" s="169">
        <v>0.43132780982952329</v>
      </c>
      <c r="D127" s="168">
        <v>65548</v>
      </c>
      <c r="E127" s="387">
        <v>0.56867219017047677</v>
      </c>
      <c r="F127" s="413">
        <v>115265</v>
      </c>
    </row>
    <row r="128" spans="1:6" ht="17.100000000000001" customHeight="1" x14ac:dyDescent="0.25">
      <c r="A128" s="415" t="s">
        <v>90</v>
      </c>
      <c r="B128" s="411">
        <v>5463</v>
      </c>
      <c r="C128" s="169">
        <v>0.40457676071984006</v>
      </c>
      <c r="D128" s="168">
        <v>8040</v>
      </c>
      <c r="E128" s="387">
        <v>0.59542323928015994</v>
      </c>
      <c r="F128" s="413">
        <v>13503</v>
      </c>
    </row>
    <row r="129" spans="1:6" ht="17.100000000000001" customHeight="1" x14ac:dyDescent="0.25">
      <c r="A129" s="415" t="s">
        <v>92</v>
      </c>
      <c r="B129" s="411">
        <v>3852</v>
      </c>
      <c r="C129" s="169">
        <v>0.39346271705822267</v>
      </c>
      <c r="D129" s="168">
        <v>5938</v>
      </c>
      <c r="E129" s="387">
        <v>0.60653728294177733</v>
      </c>
      <c r="F129" s="413">
        <v>9790</v>
      </c>
    </row>
    <row r="130" spans="1:6" ht="17.100000000000001" customHeight="1" x14ac:dyDescent="0.25">
      <c r="A130" s="415" t="s">
        <v>94</v>
      </c>
      <c r="B130" s="411">
        <v>674</v>
      </c>
      <c r="C130" s="169">
        <v>0.32310642377756471</v>
      </c>
      <c r="D130" s="168">
        <v>1412</v>
      </c>
      <c r="E130" s="387">
        <v>0.67689357622243529</v>
      </c>
      <c r="F130" s="413">
        <v>2086</v>
      </c>
    </row>
    <row r="131" spans="1:6" ht="17.100000000000001" customHeight="1" x14ac:dyDescent="0.25">
      <c r="A131" s="415" t="s">
        <v>95</v>
      </c>
      <c r="B131" s="411">
        <v>18461</v>
      </c>
      <c r="C131" s="169">
        <v>0.31547558016336852</v>
      </c>
      <c r="D131" s="168">
        <v>40057</v>
      </c>
      <c r="E131" s="387">
        <v>0.68452441983663148</v>
      </c>
      <c r="F131" s="413">
        <v>58518</v>
      </c>
    </row>
    <row r="132" spans="1:6" ht="17.100000000000001" customHeight="1" x14ac:dyDescent="0.25">
      <c r="A132" s="415" t="s">
        <v>96</v>
      </c>
      <c r="B132" s="411">
        <v>2355</v>
      </c>
      <c r="C132" s="169">
        <v>0.2800570816981805</v>
      </c>
      <c r="D132" s="168">
        <v>6054</v>
      </c>
      <c r="E132" s="387">
        <v>0.71994291830181945</v>
      </c>
      <c r="F132" s="413">
        <v>8409</v>
      </c>
    </row>
    <row r="133" spans="1:6" ht="17.100000000000001" customHeight="1" x14ac:dyDescent="0.25">
      <c r="A133" s="415" t="s">
        <v>97</v>
      </c>
      <c r="B133" s="411">
        <v>12256</v>
      </c>
      <c r="C133" s="169">
        <v>0.2489943521189712</v>
      </c>
      <c r="D133" s="168">
        <v>36966</v>
      </c>
      <c r="E133" s="387">
        <v>0.75100564788102886</v>
      </c>
      <c r="F133" s="413">
        <v>49222</v>
      </c>
    </row>
    <row r="134" spans="1:6" ht="17.100000000000001" customHeight="1" x14ac:dyDescent="0.25">
      <c r="A134" s="415" t="s">
        <v>93</v>
      </c>
      <c r="B134" s="411">
        <v>3643</v>
      </c>
      <c r="C134" s="169">
        <v>0.19252721699608921</v>
      </c>
      <c r="D134" s="168">
        <v>15279</v>
      </c>
      <c r="E134" s="387">
        <v>0.80747278300391079</v>
      </c>
      <c r="F134" s="413">
        <v>18922</v>
      </c>
    </row>
    <row r="135" spans="1:6" ht="17.100000000000001" customHeight="1" x14ac:dyDescent="0.25">
      <c r="A135" s="415" t="s">
        <v>98</v>
      </c>
      <c r="B135" s="411">
        <v>8013</v>
      </c>
      <c r="C135" s="169">
        <v>0.1282367250264059</v>
      </c>
      <c r="D135" s="168">
        <v>54473</v>
      </c>
      <c r="E135" s="387">
        <v>0.87176327497359407</v>
      </c>
      <c r="F135" s="413">
        <v>62486</v>
      </c>
    </row>
    <row r="136" spans="1:6" ht="17.100000000000001" customHeight="1" x14ac:dyDescent="0.25">
      <c r="A136" s="415" t="s">
        <v>99</v>
      </c>
      <c r="B136" s="411">
        <v>0</v>
      </c>
      <c r="C136" s="169">
        <v>0</v>
      </c>
      <c r="D136" s="168">
        <v>299</v>
      </c>
      <c r="E136" s="387">
        <v>1</v>
      </c>
      <c r="F136" s="413">
        <v>299</v>
      </c>
    </row>
    <row r="137" spans="1:6" ht="17.100000000000001" customHeight="1" x14ac:dyDescent="0.25">
      <c r="A137" s="415" t="s">
        <v>100</v>
      </c>
      <c r="B137" s="411">
        <v>351644</v>
      </c>
      <c r="C137" s="169">
        <v>0.5419905333068229</v>
      </c>
      <c r="D137" s="168">
        <v>297157</v>
      </c>
      <c r="E137" s="387">
        <v>0.4580094666931771</v>
      </c>
      <c r="F137" s="413">
        <v>648801</v>
      </c>
    </row>
    <row r="138" spans="1:6" ht="17.100000000000001" customHeight="1" x14ac:dyDescent="0.25">
      <c r="A138" s="416" t="s">
        <v>101</v>
      </c>
      <c r="B138" s="412">
        <v>2872</v>
      </c>
      <c r="C138" s="171">
        <v>0.38493499530893982</v>
      </c>
      <c r="D138" s="170">
        <v>4589</v>
      </c>
      <c r="E138" s="176">
        <v>0.61506500469106018</v>
      </c>
      <c r="F138" s="414">
        <v>7461</v>
      </c>
    </row>
    <row r="139" spans="1:6" x14ac:dyDescent="0.25">
      <c r="A139" s="7" t="s">
        <v>494</v>
      </c>
      <c r="B139" s="7"/>
      <c r="C139" s="7"/>
      <c r="D139" s="7"/>
      <c r="E139" s="7"/>
      <c r="F139" s="7"/>
    </row>
    <row r="140" spans="1:6" x14ac:dyDescent="0.25">
      <c r="A140" s="7" t="s">
        <v>102</v>
      </c>
      <c r="B140" s="7"/>
      <c r="C140" s="7"/>
      <c r="D140" s="7"/>
      <c r="E140" s="7"/>
      <c r="F140" s="7"/>
    </row>
    <row r="141" spans="1:6" x14ac:dyDescent="0.25">
      <c r="A141" s="7" t="s">
        <v>428</v>
      </c>
      <c r="B141" s="7"/>
      <c r="C141" s="7"/>
      <c r="D141" s="7"/>
      <c r="E141" s="7"/>
      <c r="F141" s="7"/>
    </row>
    <row r="142" spans="1:6" x14ac:dyDescent="0.25">
      <c r="A142" s="7" t="s">
        <v>103</v>
      </c>
      <c r="B142" s="7"/>
      <c r="C142" s="7"/>
      <c r="D142" s="7"/>
      <c r="E142" s="7"/>
      <c r="F142" s="7"/>
    </row>
    <row r="143" spans="1:6" x14ac:dyDescent="0.25">
      <c r="A143" s="7" t="s">
        <v>104</v>
      </c>
      <c r="B143" s="7"/>
      <c r="C143" s="7"/>
      <c r="D143" s="7"/>
      <c r="E143" s="7"/>
      <c r="F143" s="7"/>
    </row>
    <row r="144" spans="1:6" x14ac:dyDescent="0.25">
      <c r="A144" s="7"/>
      <c r="B144" s="7"/>
      <c r="C144" s="7"/>
      <c r="D144" s="7"/>
      <c r="E144" s="7"/>
      <c r="F144" s="7"/>
    </row>
    <row r="145" spans="1:6" ht="14.45" customHeight="1" x14ac:dyDescent="0.25">
      <c r="A145" s="1" t="s">
        <v>305</v>
      </c>
      <c r="B145" s="112"/>
      <c r="C145" s="112"/>
      <c r="D145" s="112"/>
      <c r="E145" s="7"/>
      <c r="F145" s="7"/>
    </row>
    <row r="146" spans="1:6" ht="30" x14ac:dyDescent="0.25">
      <c r="A146" s="345"/>
      <c r="B146" s="342" t="s">
        <v>4</v>
      </c>
      <c r="C146" s="338" t="s">
        <v>351</v>
      </c>
      <c r="D146" s="113"/>
      <c r="E146" s="7"/>
      <c r="F146" s="7"/>
    </row>
    <row r="147" spans="1:6" x14ac:dyDescent="0.25">
      <c r="A147" s="415" t="s">
        <v>82</v>
      </c>
      <c r="B147" s="417">
        <v>0.79697981243045624</v>
      </c>
      <c r="C147" s="172" t="s">
        <v>352</v>
      </c>
      <c r="D147" s="114"/>
      <c r="E147" s="7"/>
      <c r="F147" s="7"/>
    </row>
    <row r="148" spans="1:6" x14ac:dyDescent="0.25">
      <c r="A148" s="415" t="s">
        <v>83</v>
      </c>
      <c r="B148" s="417">
        <v>0.71616492538804211</v>
      </c>
      <c r="C148" s="172" t="s">
        <v>353</v>
      </c>
      <c r="D148" s="114"/>
      <c r="E148" s="7"/>
      <c r="F148" s="7"/>
    </row>
    <row r="149" spans="1:6" x14ac:dyDescent="0.25">
      <c r="A149" s="415" t="s">
        <v>84</v>
      </c>
      <c r="B149" s="417">
        <v>0.66674506460480087</v>
      </c>
      <c r="C149" s="172" t="s">
        <v>354</v>
      </c>
      <c r="D149" s="114"/>
      <c r="E149" s="7"/>
      <c r="F149" s="7"/>
    </row>
    <row r="150" spans="1:6" x14ac:dyDescent="0.25">
      <c r="A150" s="415" t="s">
        <v>85</v>
      </c>
      <c r="B150" s="417">
        <v>0.5993692557217517</v>
      </c>
      <c r="C150" s="172" t="s">
        <v>355</v>
      </c>
      <c r="D150" s="114"/>
      <c r="E150" s="7"/>
      <c r="F150" s="7"/>
    </row>
    <row r="151" spans="1:6" ht="30" x14ac:dyDescent="0.25">
      <c r="A151" s="415" t="s">
        <v>86</v>
      </c>
      <c r="B151" s="417">
        <v>0.56149425287356325</v>
      </c>
      <c r="C151" s="172" t="s">
        <v>356</v>
      </c>
      <c r="D151" s="114"/>
      <c r="E151" s="7"/>
      <c r="F151" s="7"/>
    </row>
    <row r="152" spans="1:6" x14ac:dyDescent="0.25">
      <c r="A152" s="415" t="s">
        <v>87</v>
      </c>
      <c r="B152" s="417">
        <v>0.5202449623776022</v>
      </c>
      <c r="C152" s="172" t="s">
        <v>357</v>
      </c>
      <c r="D152" s="114"/>
      <c r="E152" s="7"/>
      <c r="F152" s="7"/>
    </row>
    <row r="153" spans="1:6" ht="30" x14ac:dyDescent="0.25">
      <c r="A153" s="415" t="s">
        <v>88</v>
      </c>
      <c r="B153" s="417">
        <v>0.50729875115524059</v>
      </c>
      <c r="C153" s="172" t="s">
        <v>358</v>
      </c>
      <c r="D153" s="114"/>
      <c r="E153" s="7"/>
      <c r="F153" s="7"/>
    </row>
    <row r="154" spans="1:6" x14ac:dyDescent="0.25">
      <c r="A154" s="415" t="s">
        <v>89</v>
      </c>
      <c r="B154" s="417">
        <v>0.47417870977353993</v>
      </c>
      <c r="C154" s="173">
        <f t="shared" ref="C154:C164" si="1">B154-50%</f>
        <v>-2.582129022646007E-2</v>
      </c>
      <c r="D154" s="115"/>
      <c r="E154" s="7"/>
      <c r="F154" s="7"/>
    </row>
    <row r="155" spans="1:6" ht="30" x14ac:dyDescent="0.25">
      <c r="A155" s="415" t="s">
        <v>91</v>
      </c>
      <c r="B155" s="417">
        <v>0.43132780982952329</v>
      </c>
      <c r="C155" s="173">
        <f t="shared" si="1"/>
        <v>-6.867219017047671E-2</v>
      </c>
      <c r="D155" s="115"/>
      <c r="E155" s="7"/>
      <c r="F155" s="7"/>
    </row>
    <row r="156" spans="1:6" x14ac:dyDescent="0.25">
      <c r="A156" s="415" t="s">
        <v>90</v>
      </c>
      <c r="B156" s="417">
        <v>0.40457676071984006</v>
      </c>
      <c r="C156" s="173">
        <f t="shared" si="1"/>
        <v>-9.5423239280159944E-2</v>
      </c>
      <c r="D156" s="115"/>
      <c r="E156" s="7"/>
      <c r="F156" s="7"/>
    </row>
    <row r="157" spans="1:6" x14ac:dyDescent="0.25">
      <c r="A157" s="415" t="s">
        <v>92</v>
      </c>
      <c r="B157" s="417">
        <v>0.39346271705822267</v>
      </c>
      <c r="C157" s="173">
        <f t="shared" si="1"/>
        <v>-0.10653728294177733</v>
      </c>
      <c r="D157" s="115"/>
      <c r="E157" s="7"/>
      <c r="F157" s="7"/>
    </row>
    <row r="158" spans="1:6" x14ac:dyDescent="0.25">
      <c r="A158" s="415" t="s">
        <v>94</v>
      </c>
      <c r="B158" s="417">
        <v>0.32310642377756471</v>
      </c>
      <c r="C158" s="173">
        <f t="shared" si="1"/>
        <v>-0.17689357622243529</v>
      </c>
      <c r="D158" s="115"/>
      <c r="E158" s="7"/>
      <c r="F158" s="7"/>
    </row>
    <row r="159" spans="1:6" x14ac:dyDescent="0.25">
      <c r="A159" s="415" t="s">
        <v>95</v>
      </c>
      <c r="B159" s="417">
        <v>0.31547558016336852</v>
      </c>
      <c r="C159" s="173">
        <f t="shared" si="1"/>
        <v>-0.18452441983663148</v>
      </c>
      <c r="D159" s="115"/>
      <c r="E159" s="7"/>
      <c r="F159" s="7"/>
    </row>
    <row r="160" spans="1:6" x14ac:dyDescent="0.25">
      <c r="A160" s="415" t="s">
        <v>96</v>
      </c>
      <c r="B160" s="417">
        <v>0.2800570816981805</v>
      </c>
      <c r="C160" s="173">
        <f t="shared" si="1"/>
        <v>-0.2199429183018195</v>
      </c>
      <c r="D160" s="115"/>
      <c r="E160" s="7"/>
      <c r="F160" s="7"/>
    </row>
    <row r="161" spans="1:6" ht="17.25" customHeight="1" x14ac:dyDescent="0.25">
      <c r="A161" s="415" t="s">
        <v>508</v>
      </c>
      <c r="B161" s="417">
        <v>0.2489943521189712</v>
      </c>
      <c r="C161" s="173">
        <f t="shared" si="1"/>
        <v>-0.2510056478810288</v>
      </c>
      <c r="D161" s="115"/>
      <c r="E161" s="7"/>
      <c r="F161" s="7"/>
    </row>
    <row r="162" spans="1:6" x14ac:dyDescent="0.25">
      <c r="A162" s="415" t="s">
        <v>93</v>
      </c>
      <c r="B162" s="417">
        <v>0.19252721699608921</v>
      </c>
      <c r="C162" s="173">
        <f t="shared" si="1"/>
        <v>-0.30747278300391079</v>
      </c>
      <c r="D162" s="115"/>
      <c r="E162" s="7"/>
      <c r="F162" s="7"/>
    </row>
    <row r="163" spans="1:6" x14ac:dyDescent="0.25">
      <c r="A163" s="415" t="s">
        <v>98</v>
      </c>
      <c r="B163" s="417">
        <v>0.1282367250264059</v>
      </c>
      <c r="C163" s="173">
        <f t="shared" si="1"/>
        <v>-0.37176327497359407</v>
      </c>
      <c r="D163" s="115"/>
      <c r="E163" s="7"/>
      <c r="F163" s="7"/>
    </row>
    <row r="164" spans="1:6" ht="30" x14ac:dyDescent="0.25">
      <c r="A164" s="416" t="s">
        <v>99</v>
      </c>
      <c r="B164" s="418">
        <v>0</v>
      </c>
      <c r="C164" s="174">
        <f t="shared" si="1"/>
        <v>-0.5</v>
      </c>
      <c r="D164" s="115"/>
      <c r="E164" s="7"/>
      <c r="F164" s="7"/>
    </row>
    <row r="165" spans="1:6" x14ac:dyDescent="0.25">
      <c r="A165" s="115" t="s">
        <v>494</v>
      </c>
      <c r="B165" s="115"/>
      <c r="C165" s="115"/>
      <c r="D165" s="115"/>
      <c r="E165" s="7"/>
      <c r="F165" s="7"/>
    </row>
    <row r="166" spans="1:6" x14ac:dyDescent="0.25">
      <c r="A166" s="115"/>
      <c r="B166" s="115"/>
      <c r="C166" s="115"/>
      <c r="D166" s="115"/>
      <c r="E166" s="7"/>
      <c r="F166" s="7"/>
    </row>
    <row r="167" spans="1:6" ht="14.45" customHeight="1" x14ac:dyDescent="0.25">
      <c r="A167" s="1" t="s">
        <v>306</v>
      </c>
      <c r="B167" s="1"/>
      <c r="C167" s="1"/>
      <c r="D167" s="1"/>
      <c r="E167" s="7"/>
      <c r="F167" s="7"/>
    </row>
    <row r="168" spans="1:6" x14ac:dyDescent="0.25">
      <c r="A168" s="426"/>
      <c r="B168" s="12" t="s">
        <v>4</v>
      </c>
      <c r="C168" s="115"/>
      <c r="D168" s="115"/>
      <c r="E168" s="7"/>
      <c r="F168" s="7"/>
    </row>
    <row r="169" spans="1:6" x14ac:dyDescent="0.25">
      <c r="A169" s="427" t="s">
        <v>83</v>
      </c>
      <c r="B169" s="425">
        <v>0.1594500052259733</v>
      </c>
      <c r="C169" s="115"/>
      <c r="D169" s="115"/>
      <c r="E169" s="7"/>
      <c r="F169" s="7"/>
    </row>
    <row r="170" spans="1:6" x14ac:dyDescent="0.25">
      <c r="A170" s="427" t="s">
        <v>89</v>
      </c>
      <c r="B170" s="419">
        <v>0.11324350589423075</v>
      </c>
      <c r="C170" s="115"/>
      <c r="D170" s="115"/>
      <c r="E170" s="7"/>
      <c r="F170" s="7"/>
    </row>
    <row r="171" spans="1:6" ht="30" x14ac:dyDescent="0.25">
      <c r="A171" s="427" t="s">
        <v>91</v>
      </c>
      <c r="B171" s="419">
        <v>0.11056158086804528</v>
      </c>
      <c r="C171" s="115"/>
      <c r="D171" s="115"/>
      <c r="E171" s="7"/>
      <c r="F171" s="7"/>
    </row>
    <row r="172" spans="1:6" x14ac:dyDescent="0.25">
      <c r="A172" s="427" t="s">
        <v>87</v>
      </c>
      <c r="B172" s="419">
        <v>0.10409249305612696</v>
      </c>
      <c r="C172" s="115"/>
      <c r="D172" s="115"/>
      <c r="E172" s="7"/>
      <c r="F172" s="7"/>
    </row>
    <row r="173" spans="1:6" x14ac:dyDescent="0.25">
      <c r="A173" s="427" t="s">
        <v>84</v>
      </c>
      <c r="B173" s="419">
        <v>0.10086795633310132</v>
      </c>
      <c r="C173" s="115"/>
      <c r="D173" s="115"/>
      <c r="E173" s="7"/>
      <c r="F173" s="7"/>
    </row>
    <row r="174" spans="1:6" ht="30" x14ac:dyDescent="0.25">
      <c r="A174" s="427" t="s">
        <v>88</v>
      </c>
      <c r="B174" s="419">
        <v>9.5212786066443247E-2</v>
      </c>
      <c r="C174" s="115"/>
      <c r="D174" s="115"/>
      <c r="E174" s="7"/>
      <c r="F174" s="7"/>
    </row>
    <row r="175" spans="1:6" x14ac:dyDescent="0.25">
      <c r="A175" s="427" t="s">
        <v>85</v>
      </c>
      <c r="B175" s="419">
        <v>7.396197715248945E-2</v>
      </c>
      <c r="C175" s="115"/>
      <c r="D175" s="115"/>
      <c r="E175" s="7"/>
      <c r="F175" s="7"/>
    </row>
    <row r="176" spans="1:6" ht="30" x14ac:dyDescent="0.25">
      <c r="A176" s="427" t="s">
        <v>86</v>
      </c>
      <c r="B176" s="419">
        <v>6.5180118173711346E-2</v>
      </c>
      <c r="C176" s="115"/>
      <c r="D176" s="115"/>
      <c r="E176" s="7"/>
      <c r="F176" s="7"/>
    </row>
    <row r="177" spans="1:6" x14ac:dyDescent="0.25">
      <c r="A177" s="427" t="s">
        <v>82</v>
      </c>
      <c r="B177" s="419">
        <v>5.5748904213468779E-2</v>
      </c>
      <c r="C177" s="115"/>
      <c r="D177" s="115"/>
      <c r="E177" s="7"/>
      <c r="F177" s="7"/>
    </row>
    <row r="178" spans="1:6" x14ac:dyDescent="0.25">
      <c r="A178" s="427" t="s">
        <v>95</v>
      </c>
      <c r="B178" s="419">
        <v>4.1053912030190556E-2</v>
      </c>
      <c r="C178" s="115"/>
      <c r="D178" s="115"/>
      <c r="E178" s="7"/>
      <c r="F178" s="7"/>
    </row>
    <row r="179" spans="1:6" ht="30" x14ac:dyDescent="0.25">
      <c r="A179" s="427" t="s">
        <v>97</v>
      </c>
      <c r="B179" s="419">
        <v>2.7255118674070499E-2</v>
      </c>
      <c r="C179" s="115"/>
      <c r="D179" s="115"/>
      <c r="E179" s="7"/>
      <c r="F179" s="7"/>
    </row>
    <row r="180" spans="1:6" x14ac:dyDescent="0.25">
      <c r="A180" s="427" t="s">
        <v>98</v>
      </c>
      <c r="B180" s="419">
        <v>1.7819457076968581E-2</v>
      </c>
      <c r="C180" s="115"/>
      <c r="D180" s="115"/>
      <c r="E180" s="7"/>
      <c r="F180" s="7"/>
    </row>
    <row r="181" spans="1:6" x14ac:dyDescent="0.25">
      <c r="A181" s="427" t="s">
        <v>90</v>
      </c>
      <c r="B181" s="419">
        <v>1.2148720081302801E-2</v>
      </c>
      <c r="C181" s="115"/>
      <c r="D181" s="115"/>
      <c r="E181" s="7"/>
      <c r="F181" s="7"/>
    </row>
    <row r="182" spans="1:6" x14ac:dyDescent="0.25">
      <c r="A182" s="427" t="s">
        <v>92</v>
      </c>
      <c r="B182" s="419">
        <v>8.5661485910998331E-3</v>
      </c>
      <c r="C182" s="115"/>
      <c r="D182" s="115"/>
    </row>
    <row r="183" spans="1:6" x14ac:dyDescent="0.25">
      <c r="A183" s="427" t="s">
        <v>93</v>
      </c>
      <c r="B183" s="419">
        <v>8.1013705392982069E-3</v>
      </c>
      <c r="C183" s="115"/>
      <c r="D183" s="115"/>
    </row>
    <row r="184" spans="1:6" x14ac:dyDescent="0.25">
      <c r="A184" s="427" t="s">
        <v>96</v>
      </c>
      <c r="B184" s="419">
        <v>5.2370924018795709E-3</v>
      </c>
      <c r="C184" s="115"/>
      <c r="D184" s="115"/>
    </row>
    <row r="185" spans="1:6" x14ac:dyDescent="0.25">
      <c r="A185" s="427" t="s">
        <v>94</v>
      </c>
      <c r="B185" s="419">
        <v>1.4988536215995037E-3</v>
      </c>
      <c r="C185" s="115"/>
      <c r="D185" s="115"/>
    </row>
    <row r="186" spans="1:6" ht="30" x14ac:dyDescent="0.25">
      <c r="A186" s="427" t="s">
        <v>99</v>
      </c>
      <c r="B186" s="419">
        <v>0</v>
      </c>
      <c r="C186" s="115"/>
      <c r="D186" s="115"/>
    </row>
    <row r="187" spans="1:6" x14ac:dyDescent="0.25">
      <c r="A187" s="428" t="s">
        <v>359</v>
      </c>
      <c r="B187" s="420">
        <v>1</v>
      </c>
      <c r="C187" s="115"/>
      <c r="D187" s="115"/>
    </row>
    <row r="188" spans="1:6" x14ac:dyDescent="0.25">
      <c r="A188" s="115" t="s">
        <v>494</v>
      </c>
    </row>
    <row r="189" spans="1:6" x14ac:dyDescent="0.25">
      <c r="A189" s="115"/>
    </row>
    <row r="190" spans="1:6" x14ac:dyDescent="0.25">
      <c r="A190" s="1" t="s">
        <v>429</v>
      </c>
      <c r="B190" s="1"/>
      <c r="C190" s="1"/>
      <c r="D190" s="1"/>
    </row>
    <row r="191" spans="1:6" x14ac:dyDescent="0.25">
      <c r="A191" s="67"/>
      <c r="B191" s="514">
        <v>2022</v>
      </c>
      <c r="C191" s="505"/>
      <c r="D191" s="506"/>
    </row>
    <row r="192" spans="1:6" ht="30" x14ac:dyDescent="0.25">
      <c r="A192" s="20"/>
      <c r="B192" s="265" t="s">
        <v>0</v>
      </c>
      <c r="C192" s="5" t="s">
        <v>1</v>
      </c>
      <c r="D192" s="48" t="s">
        <v>69</v>
      </c>
    </row>
    <row r="193" spans="1:4" x14ac:dyDescent="0.25">
      <c r="A193" s="151" t="s">
        <v>361</v>
      </c>
      <c r="B193" s="196">
        <v>68746</v>
      </c>
      <c r="C193" s="196">
        <v>96886</v>
      </c>
      <c r="D193" s="161">
        <f t="shared" ref="D193:D208" si="2">B193-C193</f>
        <v>-28140</v>
      </c>
    </row>
    <row r="194" spans="1:4" x14ac:dyDescent="0.25">
      <c r="A194" s="151" t="s">
        <v>96</v>
      </c>
      <c r="B194" s="196">
        <v>44118</v>
      </c>
      <c r="C194" s="196">
        <v>53663</v>
      </c>
      <c r="D194" s="161">
        <f t="shared" si="2"/>
        <v>-9545</v>
      </c>
    </row>
    <row r="195" spans="1:4" ht="30" x14ac:dyDescent="0.25">
      <c r="A195" s="151" t="s">
        <v>88</v>
      </c>
      <c r="B195" s="196">
        <v>26379</v>
      </c>
      <c r="C195" s="196">
        <v>35434</v>
      </c>
      <c r="D195" s="161">
        <f t="shared" si="2"/>
        <v>-9055</v>
      </c>
    </row>
    <row r="196" spans="1:4" x14ac:dyDescent="0.25">
      <c r="A196" s="151" t="s">
        <v>98</v>
      </c>
      <c r="B196" s="196">
        <v>55609</v>
      </c>
      <c r="C196" s="196">
        <v>59579</v>
      </c>
      <c r="D196" s="161">
        <f t="shared" si="2"/>
        <v>-3970</v>
      </c>
    </row>
    <row r="197" spans="1:4" x14ac:dyDescent="0.25">
      <c r="A197" s="151" t="s">
        <v>84</v>
      </c>
      <c r="B197" s="196">
        <v>54061</v>
      </c>
      <c r="C197" s="196">
        <v>67574</v>
      </c>
      <c r="D197" s="161">
        <f t="shared" si="2"/>
        <v>-13513</v>
      </c>
    </row>
    <row r="198" spans="1:4" x14ac:dyDescent="0.25">
      <c r="A198" s="151" t="s">
        <v>85</v>
      </c>
      <c r="B198" s="196">
        <v>73019</v>
      </c>
      <c r="C198" s="196">
        <v>104268</v>
      </c>
      <c r="D198" s="161">
        <f t="shared" si="2"/>
        <v>-31249</v>
      </c>
    </row>
    <row r="199" spans="1:4" x14ac:dyDescent="0.25">
      <c r="A199" s="151" t="s">
        <v>83</v>
      </c>
      <c r="B199" s="196">
        <v>78397</v>
      </c>
      <c r="C199" s="196">
        <v>97831</v>
      </c>
      <c r="D199" s="161">
        <f t="shared" si="2"/>
        <v>-19434</v>
      </c>
    </row>
    <row r="200" spans="1:4" x14ac:dyDescent="0.25">
      <c r="A200" s="151" t="s">
        <v>90</v>
      </c>
      <c r="B200" s="196">
        <v>72681</v>
      </c>
      <c r="C200" s="196">
        <v>95245</v>
      </c>
      <c r="D200" s="161">
        <f t="shared" si="2"/>
        <v>-22564</v>
      </c>
    </row>
    <row r="201" spans="1:4" x14ac:dyDescent="0.25">
      <c r="A201" s="151" t="s">
        <v>95</v>
      </c>
      <c r="B201" s="196">
        <v>61450</v>
      </c>
      <c r="C201" s="196">
        <v>80763</v>
      </c>
      <c r="D201" s="161">
        <f t="shared" si="2"/>
        <v>-19313</v>
      </c>
    </row>
    <row r="202" spans="1:4" x14ac:dyDescent="0.25">
      <c r="A202" s="151" t="s">
        <v>94</v>
      </c>
      <c r="B202" s="196">
        <v>67658</v>
      </c>
      <c r="C202" s="196">
        <v>63144</v>
      </c>
      <c r="D202" s="161">
        <f t="shared" si="2"/>
        <v>4514</v>
      </c>
    </row>
    <row r="203" spans="1:4" ht="30" x14ac:dyDescent="0.25">
      <c r="A203" s="151" t="s">
        <v>86</v>
      </c>
      <c r="B203" s="196">
        <v>33108</v>
      </c>
      <c r="C203" s="196">
        <v>49924</v>
      </c>
      <c r="D203" s="161">
        <f t="shared" si="2"/>
        <v>-16816</v>
      </c>
    </row>
    <row r="204" spans="1:4" ht="30" x14ac:dyDescent="0.25">
      <c r="A204" s="151" t="s">
        <v>91</v>
      </c>
      <c r="B204" s="196">
        <v>62463</v>
      </c>
      <c r="C204" s="196">
        <v>81866</v>
      </c>
      <c r="D204" s="161">
        <f t="shared" si="2"/>
        <v>-19403</v>
      </c>
    </row>
    <row r="205" spans="1:4" x14ac:dyDescent="0.25">
      <c r="A205" s="151" t="s">
        <v>89</v>
      </c>
      <c r="B205" s="196">
        <v>35881</v>
      </c>
      <c r="C205" s="196">
        <v>41657</v>
      </c>
      <c r="D205" s="161">
        <f t="shared" si="2"/>
        <v>-5776</v>
      </c>
    </row>
    <row r="206" spans="1:4" x14ac:dyDescent="0.25">
      <c r="A206" s="151" t="s">
        <v>82</v>
      </c>
      <c r="B206" s="196">
        <v>40525</v>
      </c>
      <c r="C206" s="196">
        <v>46520</v>
      </c>
      <c r="D206" s="161">
        <f t="shared" si="2"/>
        <v>-5995</v>
      </c>
    </row>
    <row r="207" spans="1:4" ht="30" x14ac:dyDescent="0.25">
      <c r="A207" s="151" t="s">
        <v>97</v>
      </c>
      <c r="B207" s="196">
        <v>39346</v>
      </c>
      <c r="C207" s="196">
        <v>55039</v>
      </c>
      <c r="D207" s="161">
        <f t="shared" si="2"/>
        <v>-15693</v>
      </c>
    </row>
    <row r="208" spans="1:4" x14ac:dyDescent="0.25">
      <c r="A208" s="151" t="s">
        <v>92</v>
      </c>
      <c r="B208" s="196">
        <v>81681</v>
      </c>
      <c r="C208" s="196">
        <v>101913</v>
      </c>
      <c r="D208" s="161">
        <f t="shared" si="2"/>
        <v>-20232</v>
      </c>
    </row>
    <row r="209" spans="1:8" x14ac:dyDescent="0.25">
      <c r="A209" s="151" t="s">
        <v>93</v>
      </c>
      <c r="B209" s="196">
        <v>48194</v>
      </c>
      <c r="C209" s="196">
        <v>62080</v>
      </c>
      <c r="D209" s="161">
        <f>B209-C209</f>
        <v>-13886</v>
      </c>
    </row>
    <row r="210" spans="1:8" x14ac:dyDescent="0.25">
      <c r="A210" s="146" t="s">
        <v>496</v>
      </c>
      <c r="B210" s="197">
        <v>50255</v>
      </c>
      <c r="C210" s="195">
        <v>63772</v>
      </c>
      <c r="D210" s="255">
        <f>B210-C210</f>
        <v>-13517</v>
      </c>
    </row>
    <row r="211" spans="1:8" x14ac:dyDescent="0.25">
      <c r="A211" s="7" t="s">
        <v>494</v>
      </c>
      <c r="D211" s="109"/>
    </row>
    <row r="212" spans="1:8" x14ac:dyDescent="0.25">
      <c r="A212" s="7" t="s">
        <v>349</v>
      </c>
      <c r="D212" s="109"/>
    </row>
    <row r="214" spans="1:8" ht="19.5" x14ac:dyDescent="0.3">
      <c r="A214" s="66" t="s">
        <v>105</v>
      </c>
    </row>
    <row r="215" spans="1:8" x14ac:dyDescent="0.25">
      <c r="G215" s="21"/>
    </row>
    <row r="216" spans="1:8" x14ac:dyDescent="0.25">
      <c r="A216" s="1" t="s">
        <v>512</v>
      </c>
      <c r="B216" s="2"/>
      <c r="G216" s="21"/>
    </row>
    <row r="217" spans="1:8" x14ac:dyDescent="0.25">
      <c r="A217" s="421"/>
      <c r="B217" s="534">
        <v>2019</v>
      </c>
      <c r="C217" s="535"/>
      <c r="D217" s="536">
        <v>2022</v>
      </c>
      <c r="E217" s="535"/>
      <c r="F217" s="536">
        <v>2024</v>
      </c>
      <c r="G217" s="535"/>
      <c r="H217" s="7"/>
    </row>
    <row r="218" spans="1:8" s="278" customFormat="1" x14ac:dyDescent="0.25">
      <c r="A218" s="265"/>
      <c r="B218" s="13" t="s">
        <v>3</v>
      </c>
      <c r="C218" s="14" t="s">
        <v>4</v>
      </c>
      <c r="D218" s="15" t="s">
        <v>3</v>
      </c>
      <c r="E218" s="14" t="s">
        <v>4</v>
      </c>
      <c r="F218" s="15" t="s">
        <v>3</v>
      </c>
      <c r="G218" s="14" t="s">
        <v>4</v>
      </c>
      <c r="H218" s="422"/>
    </row>
    <row r="219" spans="1:8" x14ac:dyDescent="0.25">
      <c r="A219" s="227" t="s">
        <v>0</v>
      </c>
      <c r="B219" s="411">
        <v>2098</v>
      </c>
      <c r="C219" s="175">
        <v>0.37666068222621185</v>
      </c>
      <c r="D219" s="168">
        <v>3024</v>
      </c>
      <c r="E219" s="175">
        <v>0.33</v>
      </c>
      <c r="F219" s="168">
        <v>2249</v>
      </c>
      <c r="G219" s="175">
        <v>0.33998488284202572</v>
      </c>
      <c r="H219" s="7"/>
    </row>
    <row r="220" spans="1:8" x14ac:dyDescent="0.25">
      <c r="A220" s="227" t="s">
        <v>1</v>
      </c>
      <c r="B220" s="411">
        <v>3431</v>
      </c>
      <c r="C220" s="175">
        <v>0.61597845601436263</v>
      </c>
      <c r="D220" s="168">
        <v>6050</v>
      </c>
      <c r="E220" s="175">
        <v>0.65</v>
      </c>
      <c r="F220" s="168">
        <v>4037</v>
      </c>
      <c r="G220" s="175">
        <v>0.6102796674225246</v>
      </c>
      <c r="H220" s="7"/>
    </row>
    <row r="221" spans="1:8" x14ac:dyDescent="0.25">
      <c r="A221" s="227" t="s">
        <v>106</v>
      </c>
      <c r="B221" s="411">
        <v>16</v>
      </c>
      <c r="C221" s="175" t="s">
        <v>107</v>
      </c>
      <c r="D221" s="168">
        <v>88</v>
      </c>
      <c r="E221" s="175">
        <v>0.01</v>
      </c>
      <c r="F221" s="168">
        <v>321</v>
      </c>
      <c r="G221" s="175">
        <v>4.8526077097505671E-2</v>
      </c>
      <c r="H221" s="7"/>
    </row>
    <row r="222" spans="1:8" x14ac:dyDescent="0.25">
      <c r="A222" s="227" t="s">
        <v>108</v>
      </c>
      <c r="B222" s="411">
        <v>25</v>
      </c>
      <c r="C222" s="175" t="s">
        <v>107</v>
      </c>
      <c r="D222" s="168">
        <v>116</v>
      </c>
      <c r="E222" s="175">
        <v>0.01</v>
      </c>
      <c r="F222" s="168">
        <v>8</v>
      </c>
      <c r="G222" s="175" t="s">
        <v>107</v>
      </c>
      <c r="H222" s="7"/>
    </row>
    <row r="223" spans="1:8" x14ac:dyDescent="0.25">
      <c r="A223" s="229" t="s">
        <v>2</v>
      </c>
      <c r="B223" s="412">
        <v>5570</v>
      </c>
      <c r="C223" s="261">
        <v>1</v>
      </c>
      <c r="D223" s="170">
        <v>9278</v>
      </c>
      <c r="E223" s="261">
        <v>1</v>
      </c>
      <c r="F223" s="170">
        <v>6615</v>
      </c>
      <c r="G223" s="261">
        <v>1</v>
      </c>
      <c r="H223" s="119"/>
    </row>
    <row r="224" spans="1:8" x14ac:dyDescent="0.25">
      <c r="A224" s="7" t="s">
        <v>510</v>
      </c>
      <c r="B224" s="7"/>
      <c r="C224" s="7"/>
      <c r="D224" s="7"/>
      <c r="E224" s="7"/>
      <c r="F224" s="7"/>
      <c r="G224" s="7"/>
      <c r="H224" s="7"/>
    </row>
    <row r="225" spans="1:10" ht="53.45" customHeight="1" x14ac:dyDescent="0.25">
      <c r="A225" s="517" t="s">
        <v>109</v>
      </c>
      <c r="B225" s="517"/>
      <c r="C225" s="517"/>
      <c r="D225" s="517"/>
      <c r="E225" s="517"/>
      <c r="F225" s="259"/>
      <c r="G225" s="259"/>
      <c r="H225" s="259"/>
    </row>
    <row r="226" spans="1:10" ht="12.95" customHeight="1" x14ac:dyDescent="0.25">
      <c r="A226" s="28"/>
      <c r="B226" s="28"/>
      <c r="C226" s="28"/>
      <c r="D226" s="28"/>
      <c r="E226" s="28"/>
      <c r="F226" s="259"/>
      <c r="G226" s="259"/>
      <c r="H226" s="259"/>
    </row>
    <row r="227" spans="1:10" ht="12.95" customHeight="1" x14ac:dyDescent="0.25">
      <c r="A227" s="28"/>
      <c r="B227" s="28"/>
      <c r="C227" s="28"/>
      <c r="D227" s="28"/>
      <c r="E227" s="28"/>
      <c r="F227" s="259"/>
      <c r="G227" s="259"/>
      <c r="H227" s="259"/>
    </row>
    <row r="228" spans="1:10" ht="12.95" customHeight="1" x14ac:dyDescent="0.25">
      <c r="A228" s="28"/>
      <c r="B228" s="28"/>
      <c r="C228" s="28"/>
      <c r="D228" s="28"/>
      <c r="E228" s="28"/>
      <c r="F228" s="259"/>
      <c r="G228" s="259"/>
      <c r="H228" s="259"/>
    </row>
    <row r="229" spans="1:10" ht="12.95" customHeight="1" x14ac:dyDescent="0.25">
      <c r="A229" s="28"/>
      <c r="B229" s="28"/>
      <c r="C229" s="28"/>
      <c r="D229" s="28"/>
      <c r="E229" s="28"/>
      <c r="F229" s="259"/>
      <c r="G229" s="259"/>
      <c r="H229" s="259"/>
    </row>
    <row r="230" spans="1:10" ht="12.95" customHeight="1" x14ac:dyDescent="0.25">
      <c r="A230" s="28"/>
      <c r="B230" s="28"/>
      <c r="C230" s="28"/>
      <c r="D230" s="28"/>
      <c r="E230" s="28"/>
      <c r="F230" s="259"/>
      <c r="G230" s="259"/>
      <c r="H230" s="259"/>
    </row>
    <row r="231" spans="1:10" ht="12.95" customHeight="1" x14ac:dyDescent="0.25">
      <c r="A231" s="28"/>
      <c r="B231" s="28"/>
      <c r="C231" s="28"/>
      <c r="D231" s="28"/>
      <c r="E231" s="28"/>
      <c r="F231" s="259"/>
      <c r="G231" s="259"/>
      <c r="H231" s="259"/>
    </row>
    <row r="232" spans="1:10" ht="12.95" customHeight="1" x14ac:dyDescent="0.25">
      <c r="A232" s="28"/>
      <c r="B232" s="28"/>
      <c r="C232" s="28"/>
      <c r="D232" s="28"/>
      <c r="E232" s="28"/>
      <c r="F232" s="259"/>
      <c r="G232" s="259"/>
      <c r="H232" s="259"/>
    </row>
    <row r="233" spans="1:10" ht="12.95" customHeight="1" x14ac:dyDescent="0.25">
      <c r="A233" s="28"/>
      <c r="B233" s="28"/>
      <c r="C233" s="28"/>
      <c r="D233" s="28"/>
      <c r="E233" s="28"/>
      <c r="F233" s="259"/>
      <c r="G233" s="259"/>
      <c r="H233" s="259"/>
    </row>
    <row r="234" spans="1:10" ht="12.95" customHeight="1" x14ac:dyDescent="0.25">
      <c r="A234" s="28"/>
      <c r="B234" s="28"/>
      <c r="C234" s="28"/>
      <c r="D234" s="28"/>
      <c r="E234" s="28"/>
      <c r="F234" s="259"/>
      <c r="G234" s="259"/>
      <c r="H234" s="259"/>
    </row>
    <row r="235" spans="1:10" ht="12.95" customHeight="1" x14ac:dyDescent="0.25"/>
    <row r="236" spans="1:10" ht="12.95" customHeight="1" x14ac:dyDescent="0.25"/>
    <row r="237" spans="1:10" x14ac:dyDescent="0.25">
      <c r="A237" s="1" t="s">
        <v>511</v>
      </c>
    </row>
    <row r="238" spans="1:10" x14ac:dyDescent="0.25">
      <c r="A238" s="508"/>
      <c r="B238" s="514">
        <v>2019</v>
      </c>
      <c r="C238" s="505"/>
      <c r="D238" s="506"/>
      <c r="E238" s="514">
        <v>2022</v>
      </c>
      <c r="F238" s="505"/>
      <c r="G238" s="506"/>
      <c r="H238" s="514">
        <v>2024</v>
      </c>
      <c r="I238" s="505"/>
      <c r="J238" s="506"/>
    </row>
    <row r="239" spans="1:10" x14ac:dyDescent="0.25">
      <c r="A239" s="508"/>
      <c r="B239" s="13" t="s">
        <v>110</v>
      </c>
      <c r="C239" s="15" t="s">
        <v>111</v>
      </c>
      <c r="D239" s="14" t="s">
        <v>2</v>
      </c>
      <c r="E239" s="13" t="s">
        <v>110</v>
      </c>
      <c r="F239" s="15" t="s">
        <v>111</v>
      </c>
      <c r="G239" s="14" t="s">
        <v>2</v>
      </c>
      <c r="H239" s="13" t="s">
        <v>110</v>
      </c>
      <c r="I239" s="15" t="s">
        <v>111</v>
      </c>
      <c r="J239" s="14" t="s">
        <v>2</v>
      </c>
    </row>
    <row r="240" spans="1:10" s="278" customFormat="1" x14ac:dyDescent="0.25">
      <c r="A240" s="508"/>
      <c r="B240" s="13" t="s">
        <v>4</v>
      </c>
      <c r="C240" s="15" t="s">
        <v>4</v>
      </c>
      <c r="D240" s="14" t="s">
        <v>4</v>
      </c>
      <c r="E240" s="13" t="s">
        <v>4</v>
      </c>
      <c r="F240" s="15" t="s">
        <v>4</v>
      </c>
      <c r="G240" s="14" t="s">
        <v>4</v>
      </c>
      <c r="H240" s="13" t="s">
        <v>4</v>
      </c>
      <c r="I240" s="15" t="s">
        <v>4</v>
      </c>
      <c r="J240" s="14" t="s">
        <v>4</v>
      </c>
    </row>
    <row r="241" spans="1:10" x14ac:dyDescent="0.25">
      <c r="A241" s="123" t="s">
        <v>0</v>
      </c>
      <c r="B241" s="423">
        <v>0.62821734985700672</v>
      </c>
      <c r="C241" s="387">
        <v>0.37178265014299333</v>
      </c>
      <c r="D241" s="169">
        <v>1</v>
      </c>
      <c r="E241" s="423">
        <v>0.59722222222222221</v>
      </c>
      <c r="F241" s="387">
        <v>0.40277777777777779</v>
      </c>
      <c r="G241" s="169">
        <v>1</v>
      </c>
      <c r="H241" s="423">
        <v>0.4339706536238328</v>
      </c>
      <c r="I241" s="387">
        <v>0.5660293463761672</v>
      </c>
      <c r="J241" s="169">
        <v>1</v>
      </c>
    </row>
    <row r="242" spans="1:10" x14ac:dyDescent="0.25">
      <c r="A242" s="123" t="s">
        <v>1</v>
      </c>
      <c r="B242" s="423">
        <v>0.74293208976974645</v>
      </c>
      <c r="C242" s="387">
        <v>0.25706791023025355</v>
      </c>
      <c r="D242" s="169">
        <v>1</v>
      </c>
      <c r="E242" s="423">
        <v>0.77537190082644625</v>
      </c>
      <c r="F242" s="387">
        <v>0.22462809917355372</v>
      </c>
      <c r="G242" s="169">
        <v>1</v>
      </c>
      <c r="H242" s="423">
        <v>0.66113450582115429</v>
      </c>
      <c r="I242" s="387">
        <v>0.33886549417884565</v>
      </c>
      <c r="J242" s="169">
        <v>1</v>
      </c>
    </row>
    <row r="243" spans="1:10" x14ac:dyDescent="0.25">
      <c r="A243" s="123" t="s">
        <v>106</v>
      </c>
      <c r="B243" s="423">
        <v>0.875</v>
      </c>
      <c r="C243" s="387">
        <v>0.125</v>
      </c>
      <c r="D243" s="169">
        <v>1</v>
      </c>
      <c r="E243" s="423">
        <v>0.81818181818181823</v>
      </c>
      <c r="F243" s="387">
        <v>0.18181818181818182</v>
      </c>
      <c r="G243" s="169">
        <v>1</v>
      </c>
      <c r="H243" s="423">
        <v>0.92523364485981308</v>
      </c>
      <c r="I243" s="387">
        <v>7.476635514018691E-2</v>
      </c>
      <c r="J243" s="169">
        <v>1</v>
      </c>
    </row>
    <row r="244" spans="1:10" x14ac:dyDescent="0.25">
      <c r="A244" s="128" t="s">
        <v>108</v>
      </c>
      <c r="B244" s="424">
        <v>0.76</v>
      </c>
      <c r="C244" s="176">
        <v>0.24</v>
      </c>
      <c r="D244" s="171">
        <v>1</v>
      </c>
      <c r="E244" s="424">
        <v>0.81896551724137934</v>
      </c>
      <c r="F244" s="176">
        <v>0.18103448275862069</v>
      </c>
      <c r="G244" s="171">
        <v>1</v>
      </c>
      <c r="H244" s="424">
        <v>0.25</v>
      </c>
      <c r="I244" s="176">
        <v>0.75</v>
      </c>
      <c r="J244" s="171">
        <v>1</v>
      </c>
    </row>
    <row r="245" spans="1:10" x14ac:dyDescent="0.25">
      <c r="A245" s="7" t="s">
        <v>510</v>
      </c>
      <c r="B245" s="7"/>
      <c r="C245" s="116"/>
      <c r="D245" s="117"/>
      <c r="E245" s="117"/>
    </row>
    <row r="246" spans="1:10" x14ac:dyDescent="0.25">
      <c r="A246" s="517" t="s">
        <v>112</v>
      </c>
      <c r="B246" s="517"/>
      <c r="C246" s="517"/>
      <c r="D246" s="517"/>
      <c r="E246" s="517"/>
      <c r="F246" s="517"/>
      <c r="G246" s="517"/>
      <c r="H246" s="517"/>
    </row>
    <row r="247" spans="1:10" x14ac:dyDescent="0.25">
      <c r="A247" s="28"/>
      <c r="B247" s="28"/>
      <c r="C247" s="28"/>
      <c r="D247" s="28"/>
      <c r="E247" s="28"/>
      <c r="F247" s="28"/>
      <c r="G247" s="28"/>
      <c r="H247" s="28"/>
    </row>
    <row r="248" spans="1:10" x14ac:dyDescent="0.25">
      <c r="A248" s="28"/>
      <c r="B248" s="28"/>
      <c r="C248" s="28"/>
      <c r="D248" s="28"/>
      <c r="E248" s="28"/>
      <c r="F248" s="28"/>
      <c r="G248" s="28"/>
      <c r="H248" s="28"/>
    </row>
    <row r="249" spans="1:10" x14ac:dyDescent="0.25">
      <c r="A249" s="28"/>
      <c r="B249" s="28"/>
      <c r="C249" s="28"/>
      <c r="D249" s="28"/>
      <c r="E249" s="28"/>
      <c r="F249" s="28"/>
      <c r="G249" s="28"/>
      <c r="H249" s="28"/>
    </row>
    <row r="250" spans="1:10" x14ac:dyDescent="0.25">
      <c r="A250" s="28"/>
      <c r="B250" s="28"/>
      <c r="C250" s="28"/>
      <c r="D250" s="28"/>
      <c r="E250" s="28"/>
      <c r="F250" s="28"/>
      <c r="G250" s="28"/>
      <c r="H250" s="28"/>
    </row>
    <row r="251" spans="1:10" x14ac:dyDescent="0.25">
      <c r="A251" s="28"/>
      <c r="B251" s="28"/>
      <c r="C251" s="28"/>
      <c r="D251" s="28"/>
      <c r="E251" s="28"/>
      <c r="F251" s="28"/>
      <c r="G251" s="28"/>
      <c r="H251" s="28"/>
    </row>
    <row r="252" spans="1:10" x14ac:dyDescent="0.25">
      <c r="A252" s="28"/>
      <c r="B252" s="28"/>
      <c r="C252" s="28"/>
      <c r="D252" s="28"/>
      <c r="E252" s="28"/>
      <c r="F252" s="28"/>
      <c r="G252" s="28"/>
      <c r="H252" s="28"/>
    </row>
    <row r="253" spans="1:10" x14ac:dyDescent="0.25">
      <c r="A253" s="11" t="s">
        <v>430</v>
      </c>
      <c r="B253" s="7"/>
      <c r="C253" s="7"/>
      <c r="D253" s="7"/>
      <c r="E253" s="7"/>
      <c r="F253" s="28"/>
      <c r="G253" s="28"/>
    </row>
    <row r="254" spans="1:10" x14ac:dyDescent="0.25">
      <c r="A254" s="538"/>
      <c r="B254" s="540" t="s">
        <v>362</v>
      </c>
      <c r="C254" s="541"/>
      <c r="D254" s="542" t="s">
        <v>363</v>
      </c>
      <c r="E254" s="543"/>
      <c r="F254" s="28"/>
      <c r="G254" s="28"/>
    </row>
    <row r="255" spans="1:10" s="278" customFormat="1" x14ac:dyDescent="0.25">
      <c r="A255" s="539"/>
      <c r="B255" s="265" t="s">
        <v>3</v>
      </c>
      <c r="C255" s="4" t="s">
        <v>4</v>
      </c>
      <c r="D255" s="5" t="s">
        <v>3</v>
      </c>
      <c r="E255" s="4" t="s">
        <v>4</v>
      </c>
      <c r="F255" s="429"/>
      <c r="G255" s="429"/>
    </row>
    <row r="256" spans="1:10" x14ac:dyDescent="0.25">
      <c r="A256" s="288" t="s">
        <v>0</v>
      </c>
      <c r="B256" s="357">
        <v>4345</v>
      </c>
      <c r="C256" s="125">
        <v>0.48112058465286234</v>
      </c>
      <c r="D256" s="177">
        <v>3750</v>
      </c>
      <c r="E256" s="125">
        <v>0.47990785769132327</v>
      </c>
      <c r="F256" s="28"/>
      <c r="G256" s="28"/>
    </row>
    <row r="257" spans="1:7" x14ac:dyDescent="0.25">
      <c r="A257" s="288" t="s">
        <v>1</v>
      </c>
      <c r="B257" s="357">
        <v>4317</v>
      </c>
      <c r="C257" s="125">
        <v>0.47802015280699811</v>
      </c>
      <c r="D257" s="177">
        <v>3850</v>
      </c>
      <c r="E257" s="125">
        <v>0.49270540056309187</v>
      </c>
      <c r="F257" s="28"/>
      <c r="G257" s="28"/>
    </row>
    <row r="258" spans="1:7" x14ac:dyDescent="0.25">
      <c r="A258" s="288" t="s">
        <v>364</v>
      </c>
      <c r="B258" s="357">
        <v>36</v>
      </c>
      <c r="C258" s="125">
        <v>3.9862695161111726E-3</v>
      </c>
      <c r="D258" s="177">
        <v>45</v>
      </c>
      <c r="E258" s="125">
        <v>5.758894292295879E-3</v>
      </c>
      <c r="F258" s="28"/>
      <c r="G258" s="28"/>
    </row>
    <row r="259" spans="1:7" x14ac:dyDescent="0.25">
      <c r="A259" s="288" t="s">
        <v>108</v>
      </c>
      <c r="B259" s="357">
        <v>28</v>
      </c>
      <c r="C259" s="125">
        <v>3.1004318458642452E-3</v>
      </c>
      <c r="D259" s="177">
        <v>32</v>
      </c>
      <c r="E259" s="125">
        <v>4.0952137189659583E-3</v>
      </c>
      <c r="F259" s="28"/>
      <c r="G259" s="28"/>
    </row>
    <row r="260" spans="1:7" x14ac:dyDescent="0.25">
      <c r="A260" s="288" t="s">
        <v>191</v>
      </c>
      <c r="B260" s="357">
        <v>305</v>
      </c>
      <c r="C260" s="125">
        <v>3.3772561178164101E-2</v>
      </c>
      <c r="D260" s="177">
        <v>137</v>
      </c>
      <c r="E260" s="125">
        <v>1.7532633734323011E-2</v>
      </c>
      <c r="F260" s="28"/>
      <c r="G260" s="28"/>
    </row>
    <row r="261" spans="1:7" x14ac:dyDescent="0.25">
      <c r="A261" s="385" t="s">
        <v>2</v>
      </c>
      <c r="B261" s="133">
        <v>9031</v>
      </c>
      <c r="C261" s="130">
        <v>1</v>
      </c>
      <c r="D261" s="131">
        <v>7814</v>
      </c>
      <c r="E261" s="130">
        <v>1</v>
      </c>
      <c r="F261" s="28"/>
      <c r="G261" s="28"/>
    </row>
    <row r="262" spans="1:7" x14ac:dyDescent="0.25">
      <c r="A262" s="7" t="s">
        <v>365</v>
      </c>
      <c r="B262" s="7"/>
      <c r="C262" s="7"/>
      <c r="D262" s="7"/>
      <c r="E262" s="7"/>
    </row>
    <row r="263" spans="1:7" x14ac:dyDescent="0.25">
      <c r="A263" s="7" t="s">
        <v>369</v>
      </c>
      <c r="B263" s="7"/>
      <c r="C263" s="7"/>
      <c r="D263" s="7"/>
      <c r="E263" s="7"/>
    </row>
    <row r="264" spans="1:7" x14ac:dyDescent="0.25">
      <c r="A264" s="21"/>
      <c r="D264" s="118"/>
    </row>
    <row r="265" spans="1:7" x14ac:dyDescent="0.25">
      <c r="A265" s="544" t="s">
        <v>436</v>
      </c>
      <c r="B265" s="544"/>
      <c r="C265" s="544"/>
      <c r="D265" s="544"/>
      <c r="E265" s="544"/>
      <c r="F265" s="28"/>
      <c r="G265" s="28"/>
    </row>
    <row r="266" spans="1:7" x14ac:dyDescent="0.25">
      <c r="A266" s="545"/>
      <c r="B266" s="547" t="s">
        <v>384</v>
      </c>
      <c r="C266" s="548"/>
      <c r="D266" s="547" t="s">
        <v>329</v>
      </c>
      <c r="E266" s="548"/>
      <c r="F266" s="259"/>
      <c r="G266" s="28"/>
    </row>
    <row r="267" spans="1:7" x14ac:dyDescent="0.25">
      <c r="A267" s="546"/>
      <c r="B267" s="433" t="s">
        <v>3</v>
      </c>
      <c r="C267" s="264" t="s">
        <v>4</v>
      </c>
      <c r="D267" s="263" t="s">
        <v>3</v>
      </c>
      <c r="E267" s="264" t="s">
        <v>4</v>
      </c>
      <c r="F267" s="259"/>
      <c r="G267" s="28"/>
    </row>
    <row r="268" spans="1:7" x14ac:dyDescent="0.25">
      <c r="A268" s="288" t="s">
        <v>385</v>
      </c>
      <c r="B268" s="357">
        <v>560</v>
      </c>
      <c r="C268" s="178" t="s">
        <v>107</v>
      </c>
      <c r="D268" s="177">
        <v>1052</v>
      </c>
      <c r="E268" s="178" t="s">
        <v>107</v>
      </c>
      <c r="F268" s="28"/>
      <c r="G268" s="28"/>
    </row>
    <row r="269" spans="1:7" x14ac:dyDescent="0.25">
      <c r="A269" s="288" t="s">
        <v>386</v>
      </c>
      <c r="B269" s="357">
        <v>6875</v>
      </c>
      <c r="C269" s="125">
        <v>2.7872035935669313E-2</v>
      </c>
      <c r="D269" s="177">
        <v>5849</v>
      </c>
      <c r="E269" s="165">
        <v>2.4069760742709938E-2</v>
      </c>
      <c r="F269" s="28"/>
      <c r="G269" s="28"/>
    </row>
    <row r="270" spans="1:7" x14ac:dyDescent="0.25">
      <c r="A270" s="288" t="s">
        <v>387</v>
      </c>
      <c r="B270" s="357">
        <v>7435</v>
      </c>
      <c r="C270" s="125">
        <v>3.0142339953702014E-2</v>
      </c>
      <c r="D270" s="177">
        <v>6901</v>
      </c>
      <c r="E270" s="165">
        <v>2.8398943218574332E-2</v>
      </c>
      <c r="F270" s="28"/>
      <c r="G270" s="28"/>
    </row>
    <row r="271" spans="1:7" ht="29.1" customHeight="1" x14ac:dyDescent="0.25">
      <c r="A271" s="312" t="s">
        <v>388</v>
      </c>
      <c r="B271" s="133">
        <v>246663</v>
      </c>
      <c r="C271" s="130">
        <v>1</v>
      </c>
      <c r="D271" s="131">
        <v>243002</v>
      </c>
      <c r="E271" s="179">
        <v>1</v>
      </c>
      <c r="F271" s="28"/>
    </row>
    <row r="272" spans="1:7" x14ac:dyDescent="0.25">
      <c r="A272" s="7" t="s">
        <v>234</v>
      </c>
      <c r="B272" s="7"/>
      <c r="C272" s="43"/>
      <c r="D272" s="7"/>
      <c r="E272" s="62"/>
      <c r="F272" s="28"/>
    </row>
    <row r="273" spans="1:13" x14ac:dyDescent="0.25">
      <c r="A273" s="7" t="s">
        <v>389</v>
      </c>
      <c r="B273" s="7"/>
      <c r="C273" s="43"/>
      <c r="D273" s="7"/>
      <c r="E273" s="62"/>
      <c r="F273" s="28"/>
    </row>
    <row r="274" spans="1:13" ht="62.45" customHeight="1" x14ac:dyDescent="0.25">
      <c r="A274" s="517" t="s">
        <v>390</v>
      </c>
      <c r="B274" s="517"/>
      <c r="C274" s="517"/>
      <c r="D274" s="517"/>
      <c r="E274" s="517"/>
      <c r="F274" s="517"/>
      <c r="G274" s="517"/>
    </row>
    <row r="275" spans="1:13" x14ac:dyDescent="0.25">
      <c r="A275" s="21"/>
      <c r="D275" s="118"/>
    </row>
    <row r="276" spans="1:13" ht="19.5" x14ac:dyDescent="0.3">
      <c r="A276" s="66" t="s">
        <v>113</v>
      </c>
    </row>
    <row r="277" spans="1:13" x14ac:dyDescent="0.25">
      <c r="A277" s="21"/>
      <c r="D277" s="118"/>
    </row>
    <row r="278" spans="1:13" x14ac:dyDescent="0.25">
      <c r="A278" s="1" t="s">
        <v>366</v>
      </c>
      <c r="B278" s="2"/>
      <c r="C278" s="2"/>
      <c r="E278" s="2"/>
    </row>
    <row r="279" spans="1:13" x14ac:dyDescent="0.25">
      <c r="A279" s="553"/>
      <c r="B279" s="505">
        <v>2021</v>
      </c>
      <c r="C279" s="505"/>
      <c r="D279" s="505"/>
      <c r="E279" s="505"/>
      <c r="F279" s="505"/>
      <c r="G279" s="506"/>
    </row>
    <row r="280" spans="1:13" x14ac:dyDescent="0.25">
      <c r="A280" s="554"/>
      <c r="B280" s="520" t="s">
        <v>0</v>
      </c>
      <c r="C280" s="520"/>
      <c r="D280" s="521" t="s">
        <v>1</v>
      </c>
      <c r="E280" s="522"/>
      <c r="F280" s="520" t="s">
        <v>114</v>
      </c>
      <c r="G280" s="519"/>
    </row>
    <row r="281" spans="1:13" x14ac:dyDescent="0.25">
      <c r="A281" s="554"/>
      <c r="B281" s="15" t="s">
        <v>3</v>
      </c>
      <c r="C281" s="15" t="s">
        <v>4</v>
      </c>
      <c r="D281" s="13" t="s">
        <v>3</v>
      </c>
      <c r="E281" s="14" t="s">
        <v>4</v>
      </c>
      <c r="F281" s="15" t="s">
        <v>3</v>
      </c>
      <c r="G281" s="14" t="s">
        <v>4</v>
      </c>
    </row>
    <row r="282" spans="1:13" x14ac:dyDescent="0.25">
      <c r="A282" s="288" t="s">
        <v>115</v>
      </c>
      <c r="B282" s="148">
        <v>108667</v>
      </c>
      <c r="C282" s="202">
        <v>0.1359370621672471</v>
      </c>
      <c r="D282" s="305">
        <v>94489</v>
      </c>
      <c r="E282" s="180">
        <v>0.12336570373639229</v>
      </c>
      <c r="F282" s="148">
        <v>203156</v>
      </c>
      <c r="G282" s="180">
        <v>0.12978576877030737</v>
      </c>
    </row>
    <row r="283" spans="1:13" x14ac:dyDescent="0.25">
      <c r="A283" s="288" t="s">
        <v>116</v>
      </c>
      <c r="B283" s="148">
        <v>690725</v>
      </c>
      <c r="C283" s="202">
        <v>0.8640629378327529</v>
      </c>
      <c r="D283" s="305">
        <v>671437</v>
      </c>
      <c r="E283" s="180">
        <v>0.87663429626360767</v>
      </c>
      <c r="F283" s="148">
        <v>1362162</v>
      </c>
      <c r="G283" s="180">
        <v>0.87021423122969266</v>
      </c>
    </row>
    <row r="284" spans="1:13" x14ac:dyDescent="0.25">
      <c r="A284" s="289" t="s">
        <v>2</v>
      </c>
      <c r="B284" s="170">
        <v>799392</v>
      </c>
      <c r="C284" s="205">
        <v>1</v>
      </c>
      <c r="D284" s="412">
        <v>765926</v>
      </c>
      <c r="E284" s="181">
        <v>1</v>
      </c>
      <c r="F284" s="262">
        <v>1565318</v>
      </c>
      <c r="G284" s="181">
        <v>1</v>
      </c>
    </row>
    <row r="285" spans="1:13" x14ac:dyDescent="0.25">
      <c r="A285" s="524"/>
      <c r="B285" s="514">
        <v>2022</v>
      </c>
      <c r="C285" s="505"/>
      <c r="D285" s="505"/>
      <c r="E285" s="505"/>
      <c r="F285" s="505"/>
      <c r="G285" s="506"/>
      <c r="H285" s="168"/>
      <c r="I285" s="202"/>
      <c r="J285" s="168"/>
      <c r="K285" s="202"/>
      <c r="L285" s="460"/>
      <c r="M285" s="202"/>
    </row>
    <row r="286" spans="1:13" x14ac:dyDescent="0.25">
      <c r="A286" s="525"/>
      <c r="B286" s="518" t="s">
        <v>0</v>
      </c>
      <c r="C286" s="520"/>
      <c r="D286" s="521" t="s">
        <v>1</v>
      </c>
      <c r="E286" s="522"/>
      <c r="F286" s="523" t="s">
        <v>114</v>
      </c>
      <c r="G286" s="522"/>
      <c r="H286" s="168"/>
      <c r="I286" s="202"/>
      <c r="J286" s="168"/>
      <c r="K286" s="202"/>
      <c r="L286" s="460"/>
      <c r="M286" s="202"/>
    </row>
    <row r="287" spans="1:13" x14ac:dyDescent="0.25">
      <c r="A287" s="526"/>
      <c r="B287" s="13" t="s">
        <v>3</v>
      </c>
      <c r="C287" s="15" t="s">
        <v>4</v>
      </c>
      <c r="D287" s="13" t="s">
        <v>3</v>
      </c>
      <c r="E287" s="14" t="s">
        <v>4</v>
      </c>
      <c r="F287" s="15" t="s">
        <v>3</v>
      </c>
      <c r="G287" s="14" t="s">
        <v>4</v>
      </c>
      <c r="H287" s="168"/>
      <c r="I287" s="202"/>
      <c r="J287" s="168"/>
      <c r="K287" s="202"/>
      <c r="L287" s="460"/>
      <c r="M287" s="202"/>
    </row>
    <row r="288" spans="1:13" x14ac:dyDescent="0.25">
      <c r="A288" s="288" t="s">
        <v>115</v>
      </c>
      <c r="B288" s="305">
        <v>106570</v>
      </c>
      <c r="C288" s="202">
        <v>0.13391017199609967</v>
      </c>
      <c r="D288" s="305">
        <v>83039</v>
      </c>
      <c r="E288" s="180">
        <v>0.10763667001523057</v>
      </c>
      <c r="F288" s="148">
        <v>189609</v>
      </c>
      <c r="G288" s="180">
        <v>0.12097757491033984</v>
      </c>
      <c r="H288" s="168"/>
      <c r="I288" s="202"/>
      <c r="J288" s="168"/>
      <c r="K288" s="202"/>
      <c r="L288" s="460"/>
      <c r="M288" s="202"/>
    </row>
    <row r="289" spans="1:13" x14ac:dyDescent="0.25">
      <c r="A289" s="288" t="s">
        <v>116</v>
      </c>
      <c r="B289" s="305">
        <v>689262</v>
      </c>
      <c r="C289" s="202">
        <v>0.86608982800390033</v>
      </c>
      <c r="D289" s="305">
        <v>688436</v>
      </c>
      <c r="E289" s="180">
        <v>0.89236332998476942</v>
      </c>
      <c r="F289" s="148">
        <v>1377698</v>
      </c>
      <c r="G289" s="180">
        <v>0.87902242508966011</v>
      </c>
      <c r="H289" s="168"/>
      <c r="I289" s="202"/>
      <c r="J289" s="168"/>
      <c r="K289" s="202"/>
      <c r="L289" s="460"/>
      <c r="M289" s="202"/>
    </row>
    <row r="290" spans="1:13" x14ac:dyDescent="0.25">
      <c r="A290" s="289" t="s">
        <v>2</v>
      </c>
      <c r="B290" s="412">
        <v>795832</v>
      </c>
      <c r="C290" s="205">
        <v>1</v>
      </c>
      <c r="D290" s="412">
        <v>771475</v>
      </c>
      <c r="E290" s="181">
        <v>1</v>
      </c>
      <c r="F290" s="262">
        <v>1567307</v>
      </c>
      <c r="G290" s="181">
        <v>1</v>
      </c>
      <c r="H290" s="168"/>
      <c r="I290" s="202"/>
      <c r="J290" s="168"/>
      <c r="K290" s="202"/>
      <c r="L290" s="460"/>
      <c r="M290" s="202"/>
    </row>
    <row r="291" spans="1:13" x14ac:dyDescent="0.25">
      <c r="A291" s="434" t="s">
        <v>36</v>
      </c>
      <c r="B291" s="7"/>
      <c r="C291" s="7"/>
      <c r="D291" s="7"/>
      <c r="E291" s="7"/>
      <c r="F291" s="7"/>
      <c r="G291" s="119"/>
      <c r="H291" s="7"/>
    </row>
    <row r="292" spans="1:13" x14ac:dyDescent="0.25">
      <c r="A292" s="517" t="s">
        <v>117</v>
      </c>
      <c r="B292" s="517"/>
      <c r="C292" s="517"/>
      <c r="D292" s="517"/>
      <c r="E292" s="517"/>
      <c r="F292" s="517"/>
      <c r="G292" s="517"/>
      <c r="H292" s="517"/>
    </row>
    <row r="293" spans="1:13" x14ac:dyDescent="0.25">
      <c r="A293" s="2"/>
      <c r="G293" s="120"/>
    </row>
    <row r="294" spans="1:13" x14ac:dyDescent="0.25">
      <c r="A294" s="2"/>
      <c r="G294" s="120"/>
    </row>
    <row r="295" spans="1:13" x14ac:dyDescent="0.25">
      <c r="A295" s="1" t="s">
        <v>381</v>
      </c>
    </row>
    <row r="296" spans="1:13" x14ac:dyDescent="0.25">
      <c r="A296" s="310"/>
      <c r="B296" s="514">
        <v>2021</v>
      </c>
      <c r="C296" s="505"/>
      <c r="D296" s="505"/>
      <c r="E296" s="506"/>
      <c r="F296" s="514">
        <v>2022</v>
      </c>
      <c r="G296" s="505"/>
      <c r="H296" s="505"/>
      <c r="I296" s="506"/>
    </row>
    <row r="297" spans="1:13" x14ac:dyDescent="0.25">
      <c r="A297" s="435" t="s">
        <v>118</v>
      </c>
      <c r="B297" s="431"/>
      <c r="C297" s="432"/>
      <c r="D297" s="432"/>
      <c r="E297" s="430"/>
      <c r="F297" s="431"/>
      <c r="G297" s="432"/>
      <c r="H297" s="432"/>
      <c r="I297" s="430"/>
    </row>
    <row r="298" spans="1:13" x14ac:dyDescent="0.25">
      <c r="A298" s="6"/>
      <c r="B298" s="510" t="s">
        <v>0</v>
      </c>
      <c r="C298" s="509"/>
      <c r="D298" s="508" t="s">
        <v>1</v>
      </c>
      <c r="E298" s="509"/>
      <c r="F298" s="510" t="s">
        <v>0</v>
      </c>
      <c r="G298" s="509"/>
      <c r="H298" s="508" t="s">
        <v>1</v>
      </c>
      <c r="I298" s="509"/>
    </row>
    <row r="299" spans="1:13" s="278" customFormat="1" x14ac:dyDescent="0.25">
      <c r="A299" s="279"/>
      <c r="B299" s="265" t="s">
        <v>3</v>
      </c>
      <c r="C299" s="4" t="s">
        <v>4</v>
      </c>
      <c r="D299" s="5" t="s">
        <v>3</v>
      </c>
      <c r="E299" s="4" t="s">
        <v>4</v>
      </c>
      <c r="F299" s="265" t="s">
        <v>3</v>
      </c>
      <c r="G299" s="4" t="s">
        <v>4</v>
      </c>
      <c r="H299" s="5" t="s">
        <v>3</v>
      </c>
      <c r="I299" s="4" t="s">
        <v>4</v>
      </c>
    </row>
    <row r="300" spans="1:13" x14ac:dyDescent="0.25">
      <c r="A300" s="288" t="s">
        <v>115</v>
      </c>
      <c r="B300" s="305">
        <v>10848</v>
      </c>
      <c r="C300" s="180">
        <f>B300/B302</f>
        <v>0.11002921129503408</v>
      </c>
      <c r="D300" s="148">
        <v>9363</v>
      </c>
      <c r="E300" s="180">
        <f>D300/D302</f>
        <v>0.10271966297681868</v>
      </c>
      <c r="F300" s="305">
        <v>11248</v>
      </c>
      <c r="G300" s="180">
        <v>0.11742843421794416</v>
      </c>
      <c r="H300" s="148">
        <v>8905</v>
      </c>
      <c r="I300" s="180">
        <v>9.8899390277762358E-2</v>
      </c>
    </row>
    <row r="301" spans="1:13" x14ac:dyDescent="0.25">
      <c r="A301" s="288" t="s">
        <v>116</v>
      </c>
      <c r="B301" s="305">
        <v>87744</v>
      </c>
      <c r="C301" s="180">
        <f>B301/B302</f>
        <v>0.88997078870496593</v>
      </c>
      <c r="D301" s="148">
        <v>81788</v>
      </c>
      <c r="E301" s="180">
        <f>D301/D302</f>
        <v>0.89728033702318133</v>
      </c>
      <c r="F301" s="305">
        <v>84538</v>
      </c>
      <c r="G301" s="180">
        <v>0.88257156578205587</v>
      </c>
      <c r="H301" s="148">
        <v>81136</v>
      </c>
      <c r="I301" s="180">
        <v>0.9011006097222376</v>
      </c>
    </row>
    <row r="302" spans="1:13" x14ac:dyDescent="0.25">
      <c r="A302" s="288" t="s">
        <v>2</v>
      </c>
      <c r="B302" s="411">
        <f>SUM(B300:B301)</f>
        <v>98592</v>
      </c>
      <c r="C302" s="180">
        <v>1</v>
      </c>
      <c r="D302" s="168">
        <f>SUM(D300:D301)</f>
        <v>91151</v>
      </c>
      <c r="E302" s="180">
        <v>1</v>
      </c>
      <c r="F302" s="411">
        <v>95786</v>
      </c>
      <c r="G302" s="180">
        <v>1</v>
      </c>
      <c r="H302" s="168">
        <v>90041</v>
      </c>
      <c r="I302" s="180">
        <v>1</v>
      </c>
      <c r="J302" s="21"/>
    </row>
    <row r="303" spans="1:13" x14ac:dyDescent="0.25">
      <c r="A303" s="435" t="s">
        <v>119</v>
      </c>
      <c r="B303" s="431"/>
      <c r="C303" s="432"/>
      <c r="D303" s="432"/>
      <c r="E303" s="430"/>
      <c r="F303" s="431"/>
      <c r="G303" s="432"/>
      <c r="H303" s="432"/>
      <c r="I303" s="430"/>
    </row>
    <row r="304" spans="1:13" x14ac:dyDescent="0.25">
      <c r="A304" s="287"/>
      <c r="B304" s="510" t="s">
        <v>0</v>
      </c>
      <c r="C304" s="508"/>
      <c r="D304" s="510" t="s">
        <v>1</v>
      </c>
      <c r="E304" s="509"/>
      <c r="F304" s="510" t="s">
        <v>0</v>
      </c>
      <c r="G304" s="509"/>
      <c r="H304" s="510" t="s">
        <v>1</v>
      </c>
      <c r="I304" s="509"/>
    </row>
    <row r="305" spans="1:9" s="278" customFormat="1" x14ac:dyDescent="0.25">
      <c r="A305" s="279"/>
      <c r="B305" s="265" t="s">
        <v>3</v>
      </c>
      <c r="C305" s="4" t="s">
        <v>4</v>
      </c>
      <c r="D305" s="5" t="s">
        <v>3</v>
      </c>
      <c r="E305" s="4" t="s">
        <v>4</v>
      </c>
      <c r="F305" s="265" t="s">
        <v>3</v>
      </c>
      <c r="G305" s="4" t="s">
        <v>4</v>
      </c>
      <c r="H305" s="5" t="s">
        <v>3</v>
      </c>
      <c r="I305" s="4" t="s">
        <v>4</v>
      </c>
    </row>
    <row r="306" spans="1:9" x14ac:dyDescent="0.25">
      <c r="A306" s="288" t="s">
        <v>115</v>
      </c>
      <c r="B306" s="305">
        <v>7623</v>
      </c>
      <c r="C306" s="180">
        <f>B306/B308</f>
        <v>9.8538023034862532E-2</v>
      </c>
      <c r="D306" s="148">
        <v>6370</v>
      </c>
      <c r="E306" s="180">
        <f>D306/D308</f>
        <v>9.773836192346641E-2</v>
      </c>
      <c r="F306" s="305">
        <v>8940</v>
      </c>
      <c r="G306" s="180">
        <v>0.11592473968801463</v>
      </c>
      <c r="H306" s="148">
        <v>6839</v>
      </c>
      <c r="I306" s="180">
        <v>0.10478174937566073</v>
      </c>
    </row>
    <row r="307" spans="1:9" x14ac:dyDescent="0.25">
      <c r="A307" s="288" t="s">
        <v>116</v>
      </c>
      <c r="B307" s="305">
        <v>69738</v>
      </c>
      <c r="C307" s="180">
        <f>B307/B308</f>
        <v>0.90146197696513752</v>
      </c>
      <c r="D307" s="148">
        <v>58804</v>
      </c>
      <c r="E307" s="180">
        <f>D307/D308</f>
        <v>0.90226163807653359</v>
      </c>
      <c r="F307" s="305">
        <v>68179</v>
      </c>
      <c r="G307" s="180">
        <v>0.88407526031198536</v>
      </c>
      <c r="H307" s="148">
        <v>58430</v>
      </c>
      <c r="I307" s="180">
        <v>0.89521825062433924</v>
      </c>
    </row>
    <row r="308" spans="1:9" x14ac:dyDescent="0.25">
      <c r="A308" s="288" t="s">
        <v>2</v>
      </c>
      <c r="B308" s="411">
        <f>SUM(B306:B307)</f>
        <v>77361</v>
      </c>
      <c r="C308" s="180">
        <v>1</v>
      </c>
      <c r="D308" s="168">
        <f>SUM(D306:D307)</f>
        <v>65174</v>
      </c>
      <c r="E308" s="180">
        <v>1</v>
      </c>
      <c r="F308" s="411">
        <v>77119</v>
      </c>
      <c r="G308" s="180">
        <v>1</v>
      </c>
      <c r="H308" s="168">
        <v>65269</v>
      </c>
      <c r="I308" s="180">
        <v>1</v>
      </c>
    </row>
    <row r="309" spans="1:9" x14ac:dyDescent="0.25">
      <c r="A309" s="435" t="s">
        <v>120</v>
      </c>
      <c r="B309" s="431"/>
      <c r="C309" s="432"/>
      <c r="D309" s="432"/>
      <c r="E309" s="430"/>
      <c r="F309" s="431"/>
      <c r="G309" s="432"/>
      <c r="H309" s="432"/>
      <c r="I309" s="430"/>
    </row>
    <row r="310" spans="1:9" x14ac:dyDescent="0.25">
      <c r="A310" s="287"/>
      <c r="B310" s="510" t="s">
        <v>0</v>
      </c>
      <c r="C310" s="509"/>
      <c r="D310" s="508" t="s">
        <v>1</v>
      </c>
      <c r="E310" s="509"/>
      <c r="F310" s="510" t="s">
        <v>0</v>
      </c>
      <c r="G310" s="509"/>
      <c r="H310" s="510" t="s">
        <v>1</v>
      </c>
      <c r="I310" s="509"/>
    </row>
    <row r="311" spans="1:9" s="278" customFormat="1" x14ac:dyDescent="0.25">
      <c r="A311" s="279"/>
      <c r="B311" s="265" t="s">
        <v>3</v>
      </c>
      <c r="C311" s="4" t="s">
        <v>4</v>
      </c>
      <c r="D311" s="5" t="s">
        <v>3</v>
      </c>
      <c r="E311" s="4" t="s">
        <v>4</v>
      </c>
      <c r="F311" s="265" t="s">
        <v>3</v>
      </c>
      <c r="G311" s="4" t="s">
        <v>4</v>
      </c>
      <c r="H311" s="5" t="s">
        <v>3</v>
      </c>
      <c r="I311" s="4" t="s">
        <v>4</v>
      </c>
    </row>
    <row r="312" spans="1:9" x14ac:dyDescent="0.25">
      <c r="A312" s="288" t="s">
        <v>115</v>
      </c>
      <c r="B312" s="305">
        <v>6841</v>
      </c>
      <c r="C312" s="180">
        <f>B312/B314</f>
        <v>0.13229805256338356</v>
      </c>
      <c r="D312" s="148">
        <v>3741</v>
      </c>
      <c r="E312" s="180">
        <f>D312/D314</f>
        <v>0.10224104946706751</v>
      </c>
      <c r="F312" s="305">
        <v>6658</v>
      </c>
      <c r="G312" s="180">
        <v>0.116729198078474</v>
      </c>
      <c r="H312" s="148">
        <v>3817</v>
      </c>
      <c r="I312" s="180">
        <v>9.5573138364464919E-2</v>
      </c>
    </row>
    <row r="313" spans="1:9" x14ac:dyDescent="0.25">
      <c r="A313" s="288" t="s">
        <v>116</v>
      </c>
      <c r="B313" s="305">
        <v>44868</v>
      </c>
      <c r="C313" s="180">
        <f>B313/B314</f>
        <v>0.86770194743661644</v>
      </c>
      <c r="D313" s="148">
        <v>32849</v>
      </c>
      <c r="E313" s="180">
        <f>D313/D314</f>
        <v>0.89775895053293253</v>
      </c>
      <c r="F313" s="305">
        <v>50380</v>
      </c>
      <c r="G313" s="180">
        <v>0.88327080192152596</v>
      </c>
      <c r="H313" s="148">
        <v>36121</v>
      </c>
      <c r="I313" s="180">
        <v>0.9044268616355351</v>
      </c>
    </row>
    <row r="314" spans="1:9" x14ac:dyDescent="0.25">
      <c r="A314" s="289" t="s">
        <v>2</v>
      </c>
      <c r="B314" s="412">
        <f>SUM(B312:B313)</f>
        <v>51709</v>
      </c>
      <c r="C314" s="181">
        <v>1</v>
      </c>
      <c r="D314" s="170">
        <f>SUM(D312:D313)</f>
        <v>36590</v>
      </c>
      <c r="E314" s="181">
        <v>1</v>
      </c>
      <c r="F314" s="412">
        <v>57038</v>
      </c>
      <c r="G314" s="181">
        <v>1</v>
      </c>
      <c r="H314" s="170">
        <v>39938</v>
      </c>
      <c r="I314" s="181">
        <v>1</v>
      </c>
    </row>
    <row r="315" spans="1:9" x14ac:dyDescent="0.25">
      <c r="A315" s="7" t="s">
        <v>36</v>
      </c>
      <c r="B315" s="7"/>
      <c r="C315" s="7"/>
      <c r="D315" s="7"/>
      <c r="E315" s="7"/>
    </row>
  </sheetData>
  <sheetProtection algorithmName="SHA-512" hashValue="SOOy3jBSbO+7zg3U0lzzfNqOjj77UavQn9mV5frY3r+fMkkSGMTD5oCcDOyeJd69YPsJGL+3dQBWR6Ri5PRjmg==" saltValue="sP/DqB5eoschP+rb29dRvA==" spinCount="100000" sheet="1" objects="1" scenarios="1" selectLockedCells="1" selectUnlockedCells="1"/>
  <mergeCells count="72">
    <mergeCell ref="F217:G217"/>
    <mergeCell ref="H238:J238"/>
    <mergeCell ref="A279:A281"/>
    <mergeCell ref="B279:G279"/>
    <mergeCell ref="F296:I296"/>
    <mergeCell ref="F280:G280"/>
    <mergeCell ref="B280:C280"/>
    <mergeCell ref="D280:E280"/>
    <mergeCell ref="A292:H292"/>
    <mergeCell ref="B296:E296"/>
    <mergeCell ref="B285:G285"/>
    <mergeCell ref="B286:C286"/>
    <mergeCell ref="D286:E286"/>
    <mergeCell ref="F286:G286"/>
    <mergeCell ref="A238:A240"/>
    <mergeCell ref="B238:D238"/>
    <mergeCell ref="B6:D6"/>
    <mergeCell ref="E6:G6"/>
    <mergeCell ref="B21:D21"/>
    <mergeCell ref="B117:C117"/>
    <mergeCell ref="D117:E117"/>
    <mergeCell ref="B52:C52"/>
    <mergeCell ref="D52:E52"/>
    <mergeCell ref="G52:H52"/>
    <mergeCell ref="B51:F51"/>
    <mergeCell ref="G51:K51"/>
    <mergeCell ref="B80:C80"/>
    <mergeCell ref="D80:E80"/>
    <mergeCell ref="G80:H80"/>
    <mergeCell ref="I80:J80"/>
    <mergeCell ref="B79:F79"/>
    <mergeCell ref="G79:K79"/>
    <mergeCell ref="A51:A53"/>
    <mergeCell ref="A79:A81"/>
    <mergeCell ref="A37:D37"/>
    <mergeCell ref="H102:I102"/>
    <mergeCell ref="F102:G102"/>
    <mergeCell ref="A46:I46"/>
    <mergeCell ref="I52:J52"/>
    <mergeCell ref="D254:E254"/>
    <mergeCell ref="A265:E265"/>
    <mergeCell ref="A266:A267"/>
    <mergeCell ref="B266:C266"/>
    <mergeCell ref="D266:E266"/>
    <mergeCell ref="H310:I310"/>
    <mergeCell ref="F304:G304"/>
    <mergeCell ref="H304:I304"/>
    <mergeCell ref="H298:I298"/>
    <mergeCell ref="B298:C298"/>
    <mergeCell ref="D298:E298"/>
    <mergeCell ref="F298:G298"/>
    <mergeCell ref="B310:C310"/>
    <mergeCell ref="D310:E310"/>
    <mergeCell ref="F310:G310"/>
    <mergeCell ref="B304:C304"/>
    <mergeCell ref="D304:E304"/>
    <mergeCell ref="A285:A287"/>
    <mergeCell ref="B59:F59"/>
    <mergeCell ref="B60:C60"/>
    <mergeCell ref="D60:E60"/>
    <mergeCell ref="A59:A61"/>
    <mergeCell ref="B191:D191"/>
    <mergeCell ref="A225:E225"/>
    <mergeCell ref="B217:C217"/>
    <mergeCell ref="D217:E217"/>
    <mergeCell ref="B102:C102"/>
    <mergeCell ref="D102:E102"/>
    <mergeCell ref="A274:G274"/>
    <mergeCell ref="E238:G238"/>
    <mergeCell ref="A246:H246"/>
    <mergeCell ref="A254:A255"/>
    <mergeCell ref="B254:C254"/>
  </mergeCells>
  <pageMargins left="0.25" right="0.25" top="0.75" bottom="0.75" header="0.3" footer="0.3"/>
  <pageSetup scale="96" fitToHeight="0" orientation="landscape" r:id="rId1"/>
  <rowBreaks count="12" manualBreakCount="12">
    <brk id="29" max="10" man="1"/>
    <brk id="47" max="10" man="1"/>
    <brk id="77" max="10" man="1"/>
    <brk id="98" max="10" man="1"/>
    <brk id="115" max="10" man="1"/>
    <brk id="144" max="10" man="1"/>
    <brk id="166" max="10" man="1"/>
    <brk id="189" max="10" man="1"/>
    <brk id="213" max="10" man="1"/>
    <brk id="235" max="10" man="1"/>
    <brk id="264" max="10" man="1"/>
    <brk id="294"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0189-BECE-44B4-B143-53D7BB1EFF4E}">
  <sheetPr codeName="Sheet5">
    <pageSetUpPr fitToPage="1"/>
  </sheetPr>
  <dimension ref="A1:H20"/>
  <sheetViews>
    <sheetView showGridLines="0" view="pageBreakPreview" zoomScaleNormal="100" zoomScaleSheetLayoutView="100" workbookViewId="0">
      <selection activeCell="Q21" sqref="Q21"/>
    </sheetView>
  </sheetViews>
  <sheetFormatPr defaultRowHeight="15" x14ac:dyDescent="0.25"/>
  <cols>
    <col min="1" max="1" width="41.5703125" customWidth="1"/>
    <col min="2" max="5" width="15.140625" customWidth="1"/>
  </cols>
  <sheetData>
    <row r="1" spans="1:8" s="64" customFormat="1" ht="19.5" x14ac:dyDescent="0.3">
      <c r="A1" s="63" t="s">
        <v>121</v>
      </c>
    </row>
    <row r="2" spans="1:8" x14ac:dyDescent="0.25">
      <c r="A2" s="21"/>
    </row>
    <row r="3" spans="1:8" x14ac:dyDescent="0.25">
      <c r="A3" s="1" t="s">
        <v>122</v>
      </c>
    </row>
    <row r="4" spans="1:8" x14ac:dyDescent="0.25">
      <c r="A4" s="407"/>
      <c r="B4" s="514">
        <v>2019</v>
      </c>
      <c r="C4" s="506"/>
      <c r="D4" s="514">
        <v>2021</v>
      </c>
      <c r="E4" s="506"/>
    </row>
    <row r="5" spans="1:8" x14ac:dyDescent="0.25">
      <c r="A5" s="408"/>
      <c r="B5" s="398" t="s">
        <v>123</v>
      </c>
      <c r="C5" s="399" t="s">
        <v>124</v>
      </c>
      <c r="D5" s="400" t="s">
        <v>123</v>
      </c>
      <c r="E5" s="399" t="s">
        <v>124</v>
      </c>
    </row>
    <row r="6" spans="1:8" x14ac:dyDescent="0.25">
      <c r="A6" s="288" t="s">
        <v>125</v>
      </c>
      <c r="B6" s="331">
        <v>14240</v>
      </c>
      <c r="C6" s="194">
        <v>9594</v>
      </c>
      <c r="D6" s="157">
        <v>17064</v>
      </c>
      <c r="E6" s="194">
        <v>12384</v>
      </c>
    </row>
    <row r="7" spans="1:8" x14ac:dyDescent="0.25">
      <c r="A7" s="289" t="s">
        <v>126</v>
      </c>
      <c r="B7" s="332">
        <v>9913</v>
      </c>
      <c r="C7" s="195">
        <v>8955</v>
      </c>
      <c r="D7" s="159">
        <v>11796</v>
      </c>
      <c r="E7" s="195">
        <v>10800</v>
      </c>
    </row>
    <row r="8" spans="1:8" x14ac:dyDescent="0.25">
      <c r="A8" s="7" t="s">
        <v>127</v>
      </c>
      <c r="B8" s="7"/>
      <c r="C8" s="38"/>
      <c r="D8" s="7"/>
      <c r="E8" s="7"/>
    </row>
    <row r="9" spans="1:8" ht="29.1" customHeight="1" x14ac:dyDescent="0.25">
      <c r="A9" s="517" t="s">
        <v>443</v>
      </c>
      <c r="B9" s="517"/>
      <c r="C9" s="517"/>
      <c r="D9" s="517"/>
      <c r="E9" s="517"/>
    </row>
    <row r="10" spans="1:8" x14ac:dyDescent="0.25">
      <c r="A10" s="21"/>
    </row>
    <row r="11" spans="1:8" x14ac:dyDescent="0.25">
      <c r="A11" s="1" t="s">
        <v>445</v>
      </c>
      <c r="B11" s="30"/>
    </row>
    <row r="12" spans="1:8" x14ac:dyDescent="0.25">
      <c r="A12" s="407"/>
      <c r="B12" s="401">
        <v>2019</v>
      </c>
      <c r="C12" s="404">
        <v>2021</v>
      </c>
    </row>
    <row r="13" spans="1:8" x14ac:dyDescent="0.25">
      <c r="A13" s="409" t="s">
        <v>128</v>
      </c>
      <c r="B13" s="402">
        <v>0.26</v>
      </c>
      <c r="C13" s="405">
        <v>0.29199999999999998</v>
      </c>
    </row>
    <row r="14" spans="1:8" x14ac:dyDescent="0.25">
      <c r="A14" s="410" t="s">
        <v>129</v>
      </c>
      <c r="B14" s="403">
        <v>0.74</v>
      </c>
      <c r="C14" s="406">
        <v>0.70799999999999996</v>
      </c>
    </row>
    <row r="15" spans="1:8" x14ac:dyDescent="0.25">
      <c r="A15" s="7" t="s">
        <v>130</v>
      </c>
      <c r="B15" s="29"/>
      <c r="C15" s="7"/>
    </row>
    <row r="16" spans="1:8" ht="48.95" customHeight="1" x14ac:dyDescent="0.25">
      <c r="A16" s="549" t="s">
        <v>444</v>
      </c>
      <c r="B16" s="549"/>
      <c r="C16" s="549"/>
      <c r="D16" s="549"/>
      <c r="E16" s="549"/>
      <c r="F16" s="555"/>
      <c r="G16" s="555"/>
      <c r="H16" s="555"/>
    </row>
    <row r="17" spans="1:1" x14ac:dyDescent="0.25">
      <c r="A17" s="31"/>
    </row>
    <row r="18" spans="1:1" ht="45" x14ac:dyDescent="0.25">
      <c r="A18" s="60" t="s">
        <v>370</v>
      </c>
    </row>
    <row r="19" spans="1:1" ht="36" x14ac:dyDescent="0.25">
      <c r="A19" s="60" t="s">
        <v>371</v>
      </c>
    </row>
    <row r="20" spans="1:1" ht="99" x14ac:dyDescent="0.25">
      <c r="A20" s="61" t="s">
        <v>372</v>
      </c>
    </row>
  </sheetData>
  <sheetProtection algorithmName="SHA-512" hashValue="4vHQxrNsw/BGERvz0WL4YPPtzZ4FnV1qXe6LfU8WJXZZ2y2fgUlmC989B0hjecFI9leqvfHoD5E1GdnmFxy3+Q==" saltValue="lGfJUL3IECrXAMdH8Nmh9g==" spinCount="100000" sheet="1" objects="1" scenarios="1" selectLockedCells="1" selectUnlockedCells="1"/>
  <mergeCells count="5">
    <mergeCell ref="B4:C4"/>
    <mergeCell ref="D4:E4"/>
    <mergeCell ref="A9:E9"/>
    <mergeCell ref="A16:E16"/>
    <mergeCell ref="F16:H16"/>
  </mergeCells>
  <hyperlinks>
    <hyperlink ref="A20" r:id="rId1" display="https://rrnetwork.org/research/child_care_portfolio" xr:uid="{14E6FEDE-9BFC-46A8-9BB3-97BD40C2D534}"/>
  </hyperlinks>
  <pageMargins left="0.25" right="0.25" top="0.75" bottom="0.75" header="0.3" footer="0.3"/>
  <pageSetup scale="90" fitToHeight="0" orientation="landscape" r:id="rId2"/>
  <colBreaks count="1" manualBreakCount="1">
    <brk id="10" max="16"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3DB2C-4417-4894-833B-9E8F740FDDF6}">
  <sheetPr codeName="Sheet6">
    <pageSetUpPr fitToPage="1"/>
  </sheetPr>
  <dimension ref="A1:M113"/>
  <sheetViews>
    <sheetView view="pageBreakPreview" topLeftCell="A94" zoomScaleNormal="100" zoomScaleSheetLayoutView="100" workbookViewId="0">
      <selection activeCell="J79" sqref="J79"/>
    </sheetView>
  </sheetViews>
  <sheetFormatPr defaultRowHeight="15" x14ac:dyDescent="0.25"/>
  <cols>
    <col min="1" max="1" width="15.140625" customWidth="1"/>
    <col min="2" max="17" width="11.7109375" customWidth="1"/>
  </cols>
  <sheetData>
    <row r="1" spans="1:2" s="64" customFormat="1" ht="19.5" x14ac:dyDescent="0.3">
      <c r="A1" s="63" t="s">
        <v>314</v>
      </c>
    </row>
    <row r="3" spans="1:2" x14ac:dyDescent="0.25">
      <c r="A3" s="1" t="s">
        <v>131</v>
      </c>
      <c r="B3" s="2"/>
    </row>
    <row r="4" spans="1:2" ht="30" x14ac:dyDescent="0.25">
      <c r="A4" s="33"/>
      <c r="B4" s="338" t="s">
        <v>495</v>
      </c>
    </row>
    <row r="5" spans="1:2" x14ac:dyDescent="0.25">
      <c r="A5" s="227" t="s">
        <v>132</v>
      </c>
      <c r="B5" s="186">
        <v>31.1</v>
      </c>
    </row>
    <row r="6" spans="1:2" x14ac:dyDescent="0.25">
      <c r="A6" s="227" t="s">
        <v>133</v>
      </c>
      <c r="B6" s="186">
        <v>28.4</v>
      </c>
    </row>
    <row r="7" spans="1:2" x14ac:dyDescent="0.25">
      <c r="A7" s="227" t="s">
        <v>134</v>
      </c>
      <c r="B7" s="186">
        <v>25.6</v>
      </c>
    </row>
    <row r="8" spans="1:2" x14ac:dyDescent="0.25">
      <c r="A8" s="227" t="s">
        <v>135</v>
      </c>
      <c r="B8" s="186">
        <v>22.7</v>
      </c>
    </row>
    <row r="9" spans="1:2" x14ac:dyDescent="0.25">
      <c r="A9" s="227" t="s">
        <v>136</v>
      </c>
      <c r="B9" s="186">
        <v>20.2</v>
      </c>
    </row>
    <row r="10" spans="1:2" x14ac:dyDescent="0.25">
      <c r="A10" s="227" t="s">
        <v>137</v>
      </c>
      <c r="B10" s="186">
        <v>16.600000000000001</v>
      </c>
    </row>
    <row r="11" spans="1:2" x14ac:dyDescent="0.25">
      <c r="A11" s="227" t="s">
        <v>138</v>
      </c>
      <c r="B11" s="186">
        <v>14.9</v>
      </c>
    </row>
    <row r="12" spans="1:2" x14ac:dyDescent="0.25">
      <c r="A12" s="227" t="s">
        <v>139</v>
      </c>
      <c r="B12" s="186">
        <v>13.2</v>
      </c>
    </row>
    <row r="13" spans="1:2" x14ac:dyDescent="0.25">
      <c r="A13" s="227" t="s">
        <v>140</v>
      </c>
      <c r="B13" s="186">
        <v>10.9</v>
      </c>
    </row>
    <row r="14" spans="1:2" x14ac:dyDescent="0.25">
      <c r="A14" s="229" t="s">
        <v>141</v>
      </c>
      <c r="B14" s="187">
        <v>9.6999999999999993</v>
      </c>
    </row>
    <row r="15" spans="1:2" x14ac:dyDescent="0.25">
      <c r="A15" s="7" t="s">
        <v>142</v>
      </c>
      <c r="B15" s="7"/>
    </row>
    <row r="16" spans="1:2" x14ac:dyDescent="0.25">
      <c r="A16" s="7" t="s">
        <v>143</v>
      </c>
      <c r="B16" s="7"/>
    </row>
    <row r="18" spans="1:13" ht="19.5" x14ac:dyDescent="0.3">
      <c r="A18" s="66" t="s">
        <v>144</v>
      </c>
    </row>
    <row r="20" spans="1:13" x14ac:dyDescent="0.25">
      <c r="A20" s="1" t="s">
        <v>448</v>
      </c>
      <c r="J20" s="1"/>
    </row>
    <row r="21" spans="1:13" x14ac:dyDescent="0.25">
      <c r="A21" s="556"/>
      <c r="B21" s="527">
        <v>2021</v>
      </c>
      <c r="C21" s="528"/>
      <c r="D21" s="528"/>
      <c r="E21" s="529"/>
      <c r="F21" s="527">
        <v>2022</v>
      </c>
      <c r="G21" s="528"/>
      <c r="H21" s="528"/>
      <c r="I21" s="529"/>
      <c r="J21" s="1"/>
    </row>
    <row r="22" spans="1:13" x14ac:dyDescent="0.25">
      <c r="A22" s="557"/>
      <c r="B22" s="518" t="s">
        <v>0</v>
      </c>
      <c r="C22" s="520"/>
      <c r="D22" s="520" t="s">
        <v>1</v>
      </c>
      <c r="E22" s="519"/>
      <c r="F22" s="521" t="s">
        <v>0</v>
      </c>
      <c r="G22" s="523"/>
      <c r="H22" s="15" t="s">
        <v>1</v>
      </c>
      <c r="I22" s="14"/>
    </row>
    <row r="23" spans="1:13" s="278" customFormat="1" x14ac:dyDescent="0.25">
      <c r="A23" s="557"/>
      <c r="B23" s="13" t="s">
        <v>3</v>
      </c>
      <c r="C23" s="14" t="s">
        <v>4</v>
      </c>
      <c r="D23" s="15" t="s">
        <v>3</v>
      </c>
      <c r="E23" s="14" t="s">
        <v>4</v>
      </c>
      <c r="F23" s="15" t="s">
        <v>3</v>
      </c>
      <c r="G23" s="14" t="s">
        <v>4</v>
      </c>
      <c r="H23" s="15" t="s">
        <v>3</v>
      </c>
      <c r="I23" s="14" t="s">
        <v>4</v>
      </c>
    </row>
    <row r="24" spans="1:13" x14ac:dyDescent="0.25">
      <c r="A24" s="288" t="s">
        <v>145</v>
      </c>
      <c r="B24" s="305">
        <v>770916</v>
      </c>
      <c r="C24" s="180">
        <v>0.96077468562669022</v>
      </c>
      <c r="D24" s="148">
        <v>723031</v>
      </c>
      <c r="E24" s="180">
        <v>0.94088306483096062</v>
      </c>
      <c r="F24" s="148">
        <v>770192</v>
      </c>
      <c r="G24" s="180">
        <v>0.97</v>
      </c>
      <c r="H24" s="148">
        <v>732847</v>
      </c>
      <c r="I24" s="180">
        <v>0.95</v>
      </c>
    </row>
    <row r="25" spans="1:13" x14ac:dyDescent="0.25">
      <c r="A25" s="288" t="s">
        <v>146</v>
      </c>
      <c r="B25" s="305">
        <v>31474</v>
      </c>
      <c r="C25" s="180">
        <v>3.9225314373309735E-2</v>
      </c>
      <c r="D25" s="148">
        <v>45429</v>
      </c>
      <c r="E25" s="180">
        <v>5.9116935169039375E-2</v>
      </c>
      <c r="F25" s="148">
        <v>27233</v>
      </c>
      <c r="G25" s="180">
        <v>0.03</v>
      </c>
      <c r="H25" s="148">
        <v>41093</v>
      </c>
      <c r="I25" s="180">
        <v>0.05</v>
      </c>
    </row>
    <row r="26" spans="1:13" x14ac:dyDescent="0.25">
      <c r="A26" s="289" t="s">
        <v>2</v>
      </c>
      <c r="B26" s="412">
        <v>802390</v>
      </c>
      <c r="C26" s="181">
        <v>1</v>
      </c>
      <c r="D26" s="170">
        <v>768460</v>
      </c>
      <c r="E26" s="181">
        <v>1</v>
      </c>
      <c r="F26" s="170">
        <v>797425</v>
      </c>
      <c r="G26" s="181">
        <v>1</v>
      </c>
      <c r="H26" s="170">
        <v>773940</v>
      </c>
      <c r="I26" s="181">
        <v>1</v>
      </c>
    </row>
    <row r="27" spans="1:13" x14ac:dyDescent="0.25">
      <c r="A27" s="7" t="s">
        <v>36</v>
      </c>
      <c r="B27" s="7"/>
      <c r="C27" s="7"/>
      <c r="D27" s="7"/>
      <c r="E27" s="7"/>
      <c r="J27" s="7"/>
      <c r="K27" s="7"/>
      <c r="L27" s="7"/>
      <c r="M27" s="7"/>
    </row>
    <row r="28" spans="1:13" x14ac:dyDescent="0.25">
      <c r="A28" s="2"/>
    </row>
    <row r="29" spans="1:13" x14ac:dyDescent="0.25">
      <c r="A29" s="1" t="s">
        <v>449</v>
      </c>
    </row>
    <row r="30" spans="1:13" x14ac:dyDescent="0.25">
      <c r="A30" s="347"/>
      <c r="B30" s="527">
        <v>2021</v>
      </c>
      <c r="C30" s="528"/>
      <c r="D30" s="528"/>
      <c r="E30" s="528"/>
      <c r="F30" s="528"/>
      <c r="G30" s="529"/>
      <c r="H30" s="527">
        <v>2022</v>
      </c>
      <c r="I30" s="528"/>
      <c r="J30" s="528"/>
      <c r="K30" s="528"/>
      <c r="L30" s="528"/>
      <c r="M30" s="529"/>
    </row>
    <row r="31" spans="1:13" x14ac:dyDescent="0.25">
      <c r="A31" s="348"/>
      <c r="B31" s="518" t="s">
        <v>0</v>
      </c>
      <c r="C31" s="520"/>
      <c r="D31" s="519"/>
      <c r="E31" s="520" t="s">
        <v>1</v>
      </c>
      <c r="F31" s="520"/>
      <c r="G31" s="519"/>
      <c r="H31" s="15" t="s">
        <v>0</v>
      </c>
      <c r="I31" s="15"/>
      <c r="J31" s="14"/>
      <c r="K31" s="15" t="s">
        <v>1</v>
      </c>
      <c r="L31" s="15"/>
      <c r="M31" s="14"/>
    </row>
    <row r="32" spans="1:13" ht="30" x14ac:dyDescent="0.25">
      <c r="A32" s="348"/>
      <c r="B32" s="346" t="s">
        <v>147</v>
      </c>
      <c r="C32" s="69" t="s">
        <v>148</v>
      </c>
      <c r="D32" s="14" t="s">
        <v>2</v>
      </c>
      <c r="E32" s="69" t="s">
        <v>147</v>
      </c>
      <c r="F32" s="69" t="s">
        <v>148</v>
      </c>
      <c r="G32" s="14" t="s">
        <v>2</v>
      </c>
      <c r="H32" s="69" t="s">
        <v>147</v>
      </c>
      <c r="I32" s="69" t="s">
        <v>148</v>
      </c>
      <c r="J32" s="14" t="s">
        <v>2</v>
      </c>
      <c r="K32" s="69" t="s">
        <v>147</v>
      </c>
      <c r="L32" s="69" t="s">
        <v>148</v>
      </c>
      <c r="M32" s="14" t="s">
        <v>2</v>
      </c>
    </row>
    <row r="33" spans="1:13" s="278" customFormat="1" x14ac:dyDescent="0.25">
      <c r="A33" s="349"/>
      <c r="B33" s="346" t="s">
        <v>4</v>
      </c>
      <c r="C33" s="15" t="s">
        <v>4</v>
      </c>
      <c r="D33" s="14" t="s">
        <v>3</v>
      </c>
      <c r="E33" s="69" t="s">
        <v>4</v>
      </c>
      <c r="F33" s="15" t="s">
        <v>4</v>
      </c>
      <c r="G33" s="14" t="s">
        <v>3</v>
      </c>
      <c r="H33" s="69" t="s">
        <v>4</v>
      </c>
      <c r="I33" s="15" t="s">
        <v>4</v>
      </c>
      <c r="J33" s="14" t="s">
        <v>3</v>
      </c>
      <c r="K33" s="69" t="s">
        <v>4</v>
      </c>
      <c r="L33" s="15" t="s">
        <v>4</v>
      </c>
      <c r="M33" s="14" t="s">
        <v>3</v>
      </c>
    </row>
    <row r="34" spans="1:13" x14ac:dyDescent="0.25">
      <c r="A34" s="288" t="s">
        <v>149</v>
      </c>
      <c r="B34" s="454">
        <v>0.976839979060803</v>
      </c>
      <c r="C34" s="202">
        <v>2.3160020939197015E-2</v>
      </c>
      <c r="D34" s="203">
        <v>189119</v>
      </c>
      <c r="E34" s="201">
        <v>0.97341808149194009</v>
      </c>
      <c r="F34" s="202">
        <v>2.6581918508059889E-2</v>
      </c>
      <c r="G34" s="203">
        <v>200437</v>
      </c>
      <c r="H34" s="201">
        <v>0.97378511830168268</v>
      </c>
      <c r="I34" s="202">
        <v>2.621488169831732E-2</v>
      </c>
      <c r="J34" s="203">
        <v>186726</v>
      </c>
      <c r="K34" s="201">
        <v>0.96676603559592744</v>
      </c>
      <c r="L34" s="202">
        <v>3.3233964404072565E-2</v>
      </c>
      <c r="M34" s="203">
        <v>192213</v>
      </c>
    </row>
    <row r="35" spans="1:13" x14ac:dyDescent="0.25">
      <c r="A35" s="288" t="s">
        <v>150</v>
      </c>
      <c r="B35" s="454">
        <v>0.93440977923736546</v>
      </c>
      <c r="C35" s="202">
        <v>6.5590220762634557E-2</v>
      </c>
      <c r="D35" s="203">
        <v>175392</v>
      </c>
      <c r="E35" s="201">
        <v>0.88810882458662832</v>
      </c>
      <c r="F35" s="202">
        <v>0.11189117541337168</v>
      </c>
      <c r="G35" s="203">
        <v>178048</v>
      </c>
      <c r="H35" s="201">
        <v>0.9297423620611035</v>
      </c>
      <c r="I35" s="202">
        <v>7.0257637938896486E-2</v>
      </c>
      <c r="J35" s="203">
        <v>175440</v>
      </c>
      <c r="K35" s="201">
        <v>0.90717186593475252</v>
      </c>
      <c r="L35" s="202">
        <v>9.2828134065247467E-2</v>
      </c>
      <c r="M35" s="203">
        <v>179256</v>
      </c>
    </row>
    <row r="36" spans="1:13" x14ac:dyDescent="0.25">
      <c r="A36" s="288" t="s">
        <v>151</v>
      </c>
      <c r="B36" s="454">
        <v>0.95348460659129985</v>
      </c>
      <c r="C36" s="202">
        <v>4.6515393408700104E-2</v>
      </c>
      <c r="D36" s="203">
        <v>308801</v>
      </c>
      <c r="E36" s="201">
        <v>0.92909353337261735</v>
      </c>
      <c r="F36" s="202">
        <v>7.0906466627382689E-2</v>
      </c>
      <c r="G36" s="203">
        <v>302074</v>
      </c>
      <c r="H36" s="201">
        <v>0.96634309959480058</v>
      </c>
      <c r="I36" s="202">
        <v>3.3656900405199454E-2</v>
      </c>
      <c r="J36" s="203">
        <v>303801</v>
      </c>
      <c r="K36" s="201">
        <v>0.94333263603188988</v>
      </c>
      <c r="L36" s="202">
        <v>5.6667363968110084E-2</v>
      </c>
      <c r="M36" s="203">
        <v>301161</v>
      </c>
    </row>
    <row r="37" spans="1:13" x14ac:dyDescent="0.25">
      <c r="A37" s="289" t="s">
        <v>25</v>
      </c>
      <c r="B37" s="455" t="s">
        <v>152</v>
      </c>
      <c r="C37" s="205" t="s">
        <v>107</v>
      </c>
      <c r="D37" s="206">
        <v>131400</v>
      </c>
      <c r="E37" s="204" t="s">
        <v>152</v>
      </c>
      <c r="F37" s="205" t="s">
        <v>107</v>
      </c>
      <c r="G37" s="206">
        <v>102702</v>
      </c>
      <c r="H37" s="204">
        <v>0.99233863383155119</v>
      </c>
      <c r="I37" s="205">
        <v>7.6613661684487725E-3</v>
      </c>
      <c r="J37" s="206">
        <v>138226</v>
      </c>
      <c r="K37" s="204">
        <v>0.99329868964614842</v>
      </c>
      <c r="L37" s="205">
        <v>6.7013103538516175E-3</v>
      </c>
      <c r="M37" s="206">
        <v>106994</v>
      </c>
    </row>
    <row r="38" spans="1:13" x14ac:dyDescent="0.25">
      <c r="A38" s="7" t="s">
        <v>494</v>
      </c>
      <c r="B38" s="7"/>
      <c r="C38" s="7"/>
      <c r="D38" s="7"/>
      <c r="E38" s="7"/>
      <c r="F38" s="7"/>
      <c r="G38" s="7"/>
      <c r="J38" s="7"/>
      <c r="K38" s="7"/>
      <c r="L38" s="7"/>
      <c r="M38" s="7"/>
    </row>
    <row r="39" spans="1:13" ht="14.45" customHeight="1" x14ac:dyDescent="0.25">
      <c r="A39" s="558" t="s">
        <v>153</v>
      </c>
      <c r="B39" s="558"/>
      <c r="C39" s="558"/>
      <c r="D39" s="558"/>
      <c r="E39" s="558"/>
      <c r="F39" s="558"/>
      <c r="G39" s="558"/>
      <c r="H39" s="558"/>
      <c r="I39" s="558"/>
      <c r="J39" s="558"/>
      <c r="K39" s="558"/>
      <c r="L39" s="558"/>
      <c r="M39" s="558"/>
    </row>
    <row r="42" spans="1:13" ht="19.5" x14ac:dyDescent="0.3">
      <c r="A42" s="66" t="s">
        <v>154</v>
      </c>
    </row>
    <row r="43" spans="1:13" ht="19.5" x14ac:dyDescent="0.3">
      <c r="A43" s="111"/>
    </row>
    <row r="44" spans="1:13" x14ac:dyDescent="0.25">
      <c r="A44" s="1" t="s">
        <v>451</v>
      </c>
      <c r="D44" s="188"/>
      <c r="E44" s="188"/>
      <c r="F44" s="188"/>
    </row>
    <row r="45" spans="1:13" x14ac:dyDescent="0.25">
      <c r="A45" s="553"/>
      <c r="B45" s="527" t="s">
        <v>319</v>
      </c>
      <c r="C45" s="529"/>
      <c r="D45" s="527" t="s">
        <v>141</v>
      </c>
      <c r="E45" s="529"/>
      <c r="F45" s="188"/>
    </row>
    <row r="46" spans="1:13" x14ac:dyDescent="0.25">
      <c r="A46" s="554"/>
      <c r="B46" s="13" t="s">
        <v>0</v>
      </c>
      <c r="C46" s="14" t="s">
        <v>1</v>
      </c>
      <c r="D46" s="13" t="s">
        <v>0</v>
      </c>
      <c r="E46" s="14" t="s">
        <v>1</v>
      </c>
      <c r="F46" s="189"/>
    </row>
    <row r="47" spans="1:13" x14ac:dyDescent="0.25">
      <c r="A47" s="554"/>
      <c r="B47" s="254" t="s">
        <v>4</v>
      </c>
      <c r="C47" s="200" t="s">
        <v>4</v>
      </c>
      <c r="D47" s="254" t="s">
        <v>4</v>
      </c>
      <c r="E47" s="200" t="s">
        <v>4</v>
      </c>
      <c r="F47" s="189"/>
    </row>
    <row r="48" spans="1:13" x14ac:dyDescent="0.25">
      <c r="A48" s="384" t="s">
        <v>155</v>
      </c>
      <c r="B48" s="209">
        <v>0.35</v>
      </c>
      <c r="C48" s="208">
        <v>0.22</v>
      </c>
      <c r="D48" s="209">
        <v>0.38</v>
      </c>
      <c r="E48" s="208">
        <v>0.22</v>
      </c>
      <c r="F48" s="189"/>
    </row>
    <row r="49" spans="1:6" x14ac:dyDescent="0.25">
      <c r="A49" s="384" t="s">
        <v>156</v>
      </c>
      <c r="B49" s="209">
        <v>0.43</v>
      </c>
      <c r="C49" s="208">
        <v>0.23</v>
      </c>
      <c r="D49" s="209">
        <v>0.5</v>
      </c>
      <c r="E49" s="208">
        <v>0.26</v>
      </c>
      <c r="F49" s="189"/>
    </row>
    <row r="50" spans="1:6" x14ac:dyDescent="0.25">
      <c r="A50" s="385" t="s">
        <v>157</v>
      </c>
      <c r="B50" s="212">
        <v>0.47</v>
      </c>
      <c r="C50" s="211">
        <v>0.27</v>
      </c>
      <c r="D50" s="212">
        <v>0.56999999999999995</v>
      </c>
      <c r="E50" s="211">
        <v>0.33</v>
      </c>
      <c r="F50" s="189"/>
    </row>
    <row r="51" spans="1:6" x14ac:dyDescent="0.25">
      <c r="A51" s="7" t="s">
        <v>373</v>
      </c>
      <c r="B51" s="7"/>
      <c r="C51" s="7"/>
      <c r="D51" s="189"/>
      <c r="E51" s="189"/>
      <c r="F51" s="189"/>
    </row>
    <row r="52" spans="1:6" ht="29.45" customHeight="1" x14ac:dyDescent="0.25">
      <c r="A52" s="517" t="s">
        <v>159</v>
      </c>
      <c r="B52" s="517"/>
      <c r="C52" s="517"/>
      <c r="D52" s="517"/>
      <c r="E52" s="517"/>
      <c r="F52" s="517"/>
    </row>
    <row r="54" spans="1:6" x14ac:dyDescent="0.25">
      <c r="A54" s="1" t="s">
        <v>452</v>
      </c>
    </row>
    <row r="55" spans="1:6" x14ac:dyDescent="0.25">
      <c r="A55" s="371"/>
      <c r="B55" s="527" t="s">
        <v>319</v>
      </c>
      <c r="C55" s="529"/>
      <c r="D55" s="527" t="s">
        <v>141</v>
      </c>
      <c r="E55" s="529"/>
    </row>
    <row r="56" spans="1:6" x14ac:dyDescent="0.25">
      <c r="A56" s="287"/>
      <c r="B56" s="13" t="s">
        <v>0</v>
      </c>
      <c r="C56" s="14" t="s">
        <v>1</v>
      </c>
      <c r="D56" s="15" t="s">
        <v>0</v>
      </c>
      <c r="E56" s="14" t="s">
        <v>1</v>
      </c>
    </row>
    <row r="57" spans="1:6" x14ac:dyDescent="0.25">
      <c r="A57" s="287"/>
      <c r="B57" s="254" t="s">
        <v>4</v>
      </c>
      <c r="C57" s="200" t="s">
        <v>4</v>
      </c>
      <c r="D57" s="200" t="s">
        <v>4</v>
      </c>
      <c r="E57" s="200" t="s">
        <v>4</v>
      </c>
    </row>
    <row r="58" spans="1:6" x14ac:dyDescent="0.25">
      <c r="A58" s="452" t="s">
        <v>160</v>
      </c>
      <c r="B58" s="65"/>
      <c r="C58" s="447"/>
      <c r="D58" s="192"/>
      <c r="E58" s="192"/>
    </row>
    <row r="59" spans="1:6" x14ac:dyDescent="0.25">
      <c r="A59" s="384" t="s">
        <v>155</v>
      </c>
      <c r="B59" s="448">
        <v>0.01</v>
      </c>
      <c r="C59" s="213">
        <v>0.01</v>
      </c>
      <c r="D59" s="213">
        <v>0.01</v>
      </c>
      <c r="E59" s="213">
        <v>0</v>
      </c>
    </row>
    <row r="60" spans="1:6" x14ac:dyDescent="0.25">
      <c r="A60" s="384" t="s">
        <v>156</v>
      </c>
      <c r="B60" s="448">
        <v>0.01</v>
      </c>
      <c r="C60" s="213">
        <v>0.02</v>
      </c>
      <c r="D60" s="213">
        <v>0.01</v>
      </c>
      <c r="E60" s="213">
        <v>0.01</v>
      </c>
    </row>
    <row r="61" spans="1:6" x14ac:dyDescent="0.25">
      <c r="A61" s="384" t="s">
        <v>157</v>
      </c>
      <c r="B61" s="448">
        <v>0.02</v>
      </c>
      <c r="C61" s="213">
        <v>0.03</v>
      </c>
      <c r="D61" s="213">
        <v>0.01</v>
      </c>
      <c r="E61" s="213">
        <v>0.02</v>
      </c>
    </row>
    <row r="62" spans="1:6" x14ac:dyDescent="0.25">
      <c r="A62" s="452" t="s">
        <v>161</v>
      </c>
      <c r="B62" s="65"/>
      <c r="C62" s="447"/>
      <c r="D62" s="192"/>
      <c r="E62" s="192"/>
    </row>
    <row r="63" spans="1:6" ht="14.45" customHeight="1" x14ac:dyDescent="0.25">
      <c r="A63" s="384" t="s">
        <v>155</v>
      </c>
      <c r="B63" s="448">
        <v>0.03</v>
      </c>
      <c r="C63" s="213">
        <v>0.03</v>
      </c>
      <c r="D63" s="213">
        <v>0.02</v>
      </c>
      <c r="E63" s="213">
        <v>0.02</v>
      </c>
    </row>
    <row r="64" spans="1:6" x14ac:dyDescent="0.25">
      <c r="A64" s="384" t="s">
        <v>156</v>
      </c>
      <c r="B64" s="448">
        <v>0.08</v>
      </c>
      <c r="C64" s="213">
        <v>7.0000000000000007E-2</v>
      </c>
      <c r="D64" s="213">
        <v>0.06</v>
      </c>
      <c r="E64" s="213">
        <v>0.05</v>
      </c>
    </row>
    <row r="65" spans="1:7" x14ac:dyDescent="0.25">
      <c r="A65" s="384" t="s">
        <v>157</v>
      </c>
      <c r="B65" s="448">
        <v>0.1</v>
      </c>
      <c r="C65" s="213">
        <v>0.11</v>
      </c>
      <c r="D65" s="213">
        <v>0.1</v>
      </c>
      <c r="E65" s="213">
        <v>0.08</v>
      </c>
    </row>
    <row r="66" spans="1:7" ht="14.45" customHeight="1" x14ac:dyDescent="0.25">
      <c r="A66" s="453" t="s">
        <v>162</v>
      </c>
      <c r="B66" s="449"/>
      <c r="C66" s="450"/>
      <c r="D66" s="193"/>
      <c r="E66" s="193"/>
    </row>
    <row r="67" spans="1:7" x14ac:dyDescent="0.25">
      <c r="A67" s="384" t="s">
        <v>155</v>
      </c>
      <c r="B67" s="448">
        <v>0.05</v>
      </c>
      <c r="C67" s="213">
        <v>0.03</v>
      </c>
      <c r="D67" s="213">
        <v>0.02</v>
      </c>
      <c r="E67" s="213">
        <v>0.02</v>
      </c>
    </row>
    <row r="68" spans="1:7" x14ac:dyDescent="0.25">
      <c r="A68" s="384" t="s">
        <v>156</v>
      </c>
      <c r="B68" s="448">
        <v>0.1</v>
      </c>
      <c r="C68" s="213">
        <v>0.08</v>
      </c>
      <c r="D68" s="213">
        <v>7.0000000000000007E-2</v>
      </c>
      <c r="E68" s="213">
        <v>0.06</v>
      </c>
    </row>
    <row r="69" spans="1:7" x14ac:dyDescent="0.25">
      <c r="A69" s="384" t="s">
        <v>157</v>
      </c>
      <c r="B69" s="448">
        <v>0.18</v>
      </c>
      <c r="C69" s="213">
        <v>0.15</v>
      </c>
      <c r="D69" s="213">
        <v>0.12</v>
      </c>
      <c r="E69" s="213">
        <v>0.11</v>
      </c>
    </row>
    <row r="70" spans="1:7" x14ac:dyDescent="0.25">
      <c r="A70" s="452" t="s">
        <v>163</v>
      </c>
      <c r="B70" s="65"/>
      <c r="C70" s="447"/>
      <c r="D70" s="192"/>
      <c r="E70" s="192"/>
    </row>
    <row r="71" spans="1:7" x14ac:dyDescent="0.25">
      <c r="A71" s="384" t="s">
        <v>155</v>
      </c>
      <c r="B71" s="448">
        <v>0.03</v>
      </c>
      <c r="C71" s="213">
        <v>0.03</v>
      </c>
      <c r="D71" s="213">
        <v>0.01</v>
      </c>
      <c r="E71" s="213">
        <v>0.01</v>
      </c>
    </row>
    <row r="72" spans="1:7" x14ac:dyDescent="0.25">
      <c r="A72" s="384" t="s">
        <v>156</v>
      </c>
      <c r="B72" s="448">
        <v>0.11</v>
      </c>
      <c r="C72" s="213">
        <v>0.08</v>
      </c>
      <c r="D72" s="213">
        <v>7.0000000000000007E-2</v>
      </c>
      <c r="E72" s="213">
        <v>0.06</v>
      </c>
    </row>
    <row r="73" spans="1:7" x14ac:dyDescent="0.25">
      <c r="A73" s="385" t="s">
        <v>157</v>
      </c>
      <c r="B73" s="451">
        <v>0.17</v>
      </c>
      <c r="C73" s="214">
        <v>0.17</v>
      </c>
      <c r="D73" s="214">
        <v>0.13</v>
      </c>
      <c r="E73" s="214">
        <v>0.13</v>
      </c>
    </row>
    <row r="74" spans="1:7" x14ac:dyDescent="0.25">
      <c r="A74" s="7" t="s">
        <v>373</v>
      </c>
      <c r="B74" s="7"/>
      <c r="C74" s="7"/>
    </row>
    <row r="76" spans="1:7" x14ac:dyDescent="0.25">
      <c r="A76" s="1" t="s">
        <v>164</v>
      </c>
      <c r="B76" s="190"/>
      <c r="C76" s="190"/>
      <c r="D76" s="190"/>
      <c r="E76" s="190"/>
      <c r="G76" s="21"/>
    </row>
    <row r="77" spans="1:7" x14ac:dyDescent="0.25">
      <c r="A77" s="371"/>
      <c r="B77" s="355" t="s">
        <v>0</v>
      </c>
      <c r="C77" s="12" t="s">
        <v>1</v>
      </c>
      <c r="D77" s="28" t="s">
        <v>165</v>
      </c>
      <c r="E77" s="28"/>
    </row>
    <row r="78" spans="1:7" x14ac:dyDescent="0.25">
      <c r="A78" s="287"/>
      <c r="B78" s="6" t="s">
        <v>4</v>
      </c>
      <c r="C78" s="14" t="s">
        <v>4</v>
      </c>
      <c r="D78" s="28"/>
      <c r="E78" s="28"/>
    </row>
    <row r="79" spans="1:7" x14ac:dyDescent="0.25">
      <c r="A79" s="384" t="s">
        <v>155</v>
      </c>
      <c r="B79" s="209">
        <v>0.42</v>
      </c>
      <c r="C79" s="208">
        <v>0.36</v>
      </c>
      <c r="D79" s="28"/>
      <c r="E79" s="28"/>
    </row>
    <row r="80" spans="1:7" x14ac:dyDescent="0.25">
      <c r="A80" s="384" t="s">
        <v>156</v>
      </c>
      <c r="B80" s="209">
        <v>0.38</v>
      </c>
      <c r="C80" s="208">
        <v>0.28999999999999998</v>
      </c>
      <c r="D80" s="28"/>
      <c r="E80" s="28"/>
    </row>
    <row r="81" spans="1:11" x14ac:dyDescent="0.25">
      <c r="A81" s="385" t="s">
        <v>157</v>
      </c>
      <c r="B81" s="212">
        <v>0.33</v>
      </c>
      <c r="C81" s="211">
        <v>0.25</v>
      </c>
      <c r="D81" s="7"/>
      <c r="E81" s="7"/>
    </row>
    <row r="82" spans="1:11" x14ac:dyDescent="0.25">
      <c r="A82" s="7" t="s">
        <v>158</v>
      </c>
      <c r="B82" s="7"/>
      <c r="C82" s="7"/>
      <c r="D82" s="7"/>
      <c r="E82" s="7"/>
    </row>
    <row r="83" spans="1:11" x14ac:dyDescent="0.25">
      <c r="A83" s="517" t="s">
        <v>166</v>
      </c>
      <c r="B83" s="517"/>
      <c r="C83" s="517"/>
      <c r="D83" s="517"/>
      <c r="E83" s="517"/>
    </row>
    <row r="84" spans="1:11" x14ac:dyDescent="0.25">
      <c r="A84" s="2"/>
    </row>
    <row r="85" spans="1:11" x14ac:dyDescent="0.25">
      <c r="A85" s="1" t="s">
        <v>455</v>
      </c>
      <c r="K85" s="21"/>
    </row>
    <row r="86" spans="1:11" x14ac:dyDescent="0.25">
      <c r="A86" s="371"/>
      <c r="B86" s="514">
        <v>2021</v>
      </c>
      <c r="C86" s="505"/>
      <c r="D86" s="506"/>
      <c r="E86" s="514">
        <v>2022</v>
      </c>
      <c r="F86" s="505"/>
      <c r="G86" s="506"/>
    </row>
    <row r="87" spans="1:11" x14ac:dyDescent="0.25">
      <c r="A87" s="287"/>
      <c r="B87" s="265" t="s">
        <v>0</v>
      </c>
      <c r="C87" s="5" t="s">
        <v>1</v>
      </c>
      <c r="D87" s="4" t="s">
        <v>167</v>
      </c>
      <c r="E87" s="265" t="s">
        <v>0</v>
      </c>
      <c r="F87" s="5" t="s">
        <v>1</v>
      </c>
      <c r="G87" s="4" t="s">
        <v>167</v>
      </c>
      <c r="J87" s="21"/>
    </row>
    <row r="88" spans="1:11" x14ac:dyDescent="0.25">
      <c r="A88" s="287"/>
      <c r="B88" s="279" t="s">
        <v>4</v>
      </c>
      <c r="C88" s="4" t="s">
        <v>4</v>
      </c>
      <c r="D88" s="4" t="s">
        <v>4</v>
      </c>
      <c r="E88" s="279" t="s">
        <v>4</v>
      </c>
      <c r="F88" s="279" t="s">
        <v>4</v>
      </c>
      <c r="G88" s="4" t="s">
        <v>4</v>
      </c>
    </row>
    <row r="89" spans="1:11" x14ac:dyDescent="0.25">
      <c r="A89" s="384" t="s">
        <v>5</v>
      </c>
      <c r="B89" s="215">
        <v>0.2</v>
      </c>
      <c r="C89" s="125">
        <v>0.107</v>
      </c>
      <c r="D89" s="125">
        <v>0.155</v>
      </c>
      <c r="E89" s="215">
        <v>0.20300000000000001</v>
      </c>
      <c r="F89" s="215">
        <v>0.14000000000000001</v>
      </c>
      <c r="G89" s="125">
        <v>0.17</v>
      </c>
    </row>
    <row r="90" spans="1:11" x14ac:dyDescent="0.25">
      <c r="A90" s="385" t="s">
        <v>6</v>
      </c>
      <c r="B90" s="216">
        <v>0.189</v>
      </c>
      <c r="C90" s="130">
        <v>0.13800000000000001</v>
      </c>
      <c r="D90" s="130">
        <v>0.16400000000000001</v>
      </c>
      <c r="E90" s="216">
        <v>0.19400000000000001</v>
      </c>
      <c r="F90" s="216">
        <v>0.13300000000000001</v>
      </c>
      <c r="G90" s="130">
        <v>0.16400000000000001</v>
      </c>
    </row>
    <row r="91" spans="1:11" x14ac:dyDescent="0.25">
      <c r="A91" s="7" t="s">
        <v>374</v>
      </c>
      <c r="B91" s="7"/>
      <c r="C91" s="7"/>
      <c r="D91" s="7"/>
      <c r="E91" s="7"/>
      <c r="F91" s="7"/>
      <c r="G91" s="7"/>
      <c r="H91" s="7"/>
      <c r="J91" s="7"/>
    </row>
    <row r="92" spans="1:11" ht="60" customHeight="1" x14ac:dyDescent="0.25">
      <c r="A92" s="549" t="s">
        <v>168</v>
      </c>
      <c r="B92" s="549"/>
      <c r="C92" s="549"/>
      <c r="D92" s="549"/>
      <c r="E92" s="549"/>
      <c r="F92" s="549"/>
      <c r="G92" s="549"/>
      <c r="H92" s="549"/>
      <c r="I92" s="549"/>
    </row>
    <row r="93" spans="1:11" x14ac:dyDescent="0.25">
      <c r="A93" s="559" t="s">
        <v>169</v>
      </c>
      <c r="B93" s="559"/>
      <c r="C93" s="559"/>
      <c r="D93" s="559"/>
      <c r="E93" s="559"/>
      <c r="F93" s="559"/>
      <c r="G93" s="559"/>
      <c r="H93" s="559"/>
      <c r="I93" s="559"/>
    </row>
    <row r="94" spans="1:11" x14ac:dyDescent="0.25">
      <c r="A94" s="191"/>
      <c r="B94" s="191"/>
      <c r="C94" s="191"/>
      <c r="D94" s="191"/>
      <c r="E94" s="191"/>
      <c r="F94" s="191"/>
      <c r="G94" s="191"/>
      <c r="H94" s="191"/>
      <c r="I94" s="191"/>
    </row>
    <row r="95" spans="1:11" x14ac:dyDescent="0.25">
      <c r="A95" s="1" t="s">
        <v>456</v>
      </c>
      <c r="K95" s="21"/>
    </row>
    <row r="96" spans="1:11" x14ac:dyDescent="0.25">
      <c r="A96" s="33"/>
      <c r="B96" s="368"/>
      <c r="C96" s="369"/>
      <c r="D96" s="514">
        <v>2021</v>
      </c>
      <c r="E96" s="505"/>
      <c r="F96" s="506"/>
      <c r="G96" s="514">
        <v>2022</v>
      </c>
      <c r="H96" s="505"/>
      <c r="I96" s="506"/>
    </row>
    <row r="97" spans="1:10" x14ac:dyDescent="0.25">
      <c r="A97" s="285"/>
      <c r="B97" s="20"/>
      <c r="C97" s="3"/>
      <c r="D97" s="265" t="s">
        <v>0</v>
      </c>
      <c r="E97" s="5" t="s">
        <v>1</v>
      </c>
      <c r="F97" s="4" t="s">
        <v>167</v>
      </c>
      <c r="G97" s="265" t="s">
        <v>0</v>
      </c>
      <c r="H97" s="5" t="s">
        <v>1</v>
      </c>
      <c r="I97" s="4" t="s">
        <v>167</v>
      </c>
      <c r="J97" s="21"/>
    </row>
    <row r="98" spans="1:10" s="278" customFormat="1" x14ac:dyDescent="0.25">
      <c r="A98" s="265"/>
      <c r="B98" s="5"/>
      <c r="C98" s="4"/>
      <c r="D98" s="279" t="s">
        <v>4</v>
      </c>
      <c r="E98" s="4" t="s">
        <v>4</v>
      </c>
      <c r="F98" s="4" t="s">
        <v>4</v>
      </c>
      <c r="G98" s="279" t="s">
        <v>4</v>
      </c>
      <c r="H98" s="279" t="s">
        <v>4</v>
      </c>
      <c r="I98" s="4" t="s">
        <v>4</v>
      </c>
    </row>
    <row r="99" spans="1:10" x14ac:dyDescent="0.25">
      <c r="A99" s="443" t="s">
        <v>170</v>
      </c>
      <c r="B99" s="207"/>
      <c r="C99" s="444"/>
      <c r="D99" s="215">
        <v>0.45700000000000002</v>
      </c>
      <c r="E99" s="125">
        <v>0.41499999999999998</v>
      </c>
      <c r="F99" s="125">
        <v>0.437</v>
      </c>
      <c r="G99" s="215">
        <v>0.27</v>
      </c>
      <c r="H99" s="215">
        <v>0.49</v>
      </c>
      <c r="I99" s="125">
        <v>0.37</v>
      </c>
    </row>
    <row r="100" spans="1:10" x14ac:dyDescent="0.25">
      <c r="A100" s="443" t="s">
        <v>171</v>
      </c>
      <c r="B100" s="207"/>
      <c r="C100" s="444"/>
      <c r="D100" s="215">
        <v>0.54300000000000004</v>
      </c>
      <c r="E100" s="125">
        <v>0.58499999999999996</v>
      </c>
      <c r="F100" s="125">
        <v>0.56299999999999994</v>
      </c>
      <c r="G100" s="215">
        <v>0.73</v>
      </c>
      <c r="H100" s="215">
        <v>0.51</v>
      </c>
      <c r="I100" s="125">
        <v>0.63</v>
      </c>
    </row>
    <row r="101" spans="1:10" x14ac:dyDescent="0.25">
      <c r="A101" s="445" t="s">
        <v>2</v>
      </c>
      <c r="B101" s="210"/>
      <c r="C101" s="446"/>
      <c r="D101" s="216">
        <v>1</v>
      </c>
      <c r="E101" s="130">
        <v>1</v>
      </c>
      <c r="F101" s="130">
        <v>1</v>
      </c>
      <c r="G101" s="216">
        <v>1</v>
      </c>
      <c r="H101" s="216">
        <v>1</v>
      </c>
      <c r="I101" s="130">
        <v>1</v>
      </c>
    </row>
    <row r="102" spans="1:10" x14ac:dyDescent="0.25">
      <c r="A102" s="7" t="s">
        <v>374</v>
      </c>
      <c r="B102" s="7"/>
      <c r="C102" s="7"/>
      <c r="D102" s="7"/>
      <c r="E102" s="7"/>
      <c r="F102" s="7"/>
      <c r="G102" s="7"/>
      <c r="H102" s="7"/>
      <c r="J102" s="7"/>
    </row>
    <row r="103" spans="1:10" ht="31.5" customHeight="1" x14ac:dyDescent="0.25">
      <c r="A103" s="549" t="s">
        <v>375</v>
      </c>
      <c r="B103" s="549"/>
      <c r="C103" s="549"/>
      <c r="D103" s="549"/>
      <c r="E103" s="549"/>
      <c r="F103" s="549"/>
      <c r="G103" s="549"/>
      <c r="H103" s="549"/>
      <c r="I103" s="549"/>
      <c r="J103" s="7"/>
    </row>
    <row r="105" spans="1:10" x14ac:dyDescent="0.25">
      <c r="A105" s="1" t="s">
        <v>457</v>
      </c>
    </row>
    <row r="106" spans="1:10" x14ac:dyDescent="0.25">
      <c r="A106" s="515"/>
      <c r="B106" s="537"/>
      <c r="C106" s="537"/>
      <c r="D106" s="516"/>
      <c r="E106" s="514">
        <v>2021</v>
      </c>
      <c r="F106" s="505"/>
      <c r="G106" s="506"/>
      <c r="H106" s="514">
        <v>2022</v>
      </c>
      <c r="I106" s="505"/>
      <c r="J106" s="506"/>
    </row>
    <row r="107" spans="1:10" x14ac:dyDescent="0.25">
      <c r="A107" s="510"/>
      <c r="B107" s="508"/>
      <c r="C107" s="508"/>
      <c r="D107" s="509"/>
      <c r="E107" s="265" t="s">
        <v>0</v>
      </c>
      <c r="F107" s="5" t="s">
        <v>1</v>
      </c>
      <c r="G107" s="4" t="s">
        <v>167</v>
      </c>
      <c r="H107" s="5" t="s">
        <v>0</v>
      </c>
      <c r="I107" s="5" t="s">
        <v>1</v>
      </c>
      <c r="J107" s="4" t="s">
        <v>167</v>
      </c>
    </row>
    <row r="108" spans="1:10" s="278" customFormat="1" x14ac:dyDescent="0.25">
      <c r="A108" s="510"/>
      <c r="B108" s="508"/>
      <c r="C108" s="508"/>
      <c r="D108" s="509"/>
      <c r="E108" s="279" t="s">
        <v>4</v>
      </c>
      <c r="F108" s="4" t="s">
        <v>4</v>
      </c>
      <c r="G108" s="4" t="s">
        <v>4</v>
      </c>
      <c r="H108" s="279" t="s">
        <v>4</v>
      </c>
      <c r="I108" s="279" t="s">
        <v>4</v>
      </c>
      <c r="J108" s="4" t="s">
        <v>4</v>
      </c>
    </row>
    <row r="109" spans="1:10" x14ac:dyDescent="0.25">
      <c r="A109" s="443" t="s">
        <v>173</v>
      </c>
      <c r="B109" s="207"/>
      <c r="C109" s="207"/>
      <c r="D109" s="444"/>
      <c r="E109" s="215">
        <v>0.10100000000000001</v>
      </c>
      <c r="F109" s="125">
        <v>5.0999999999999997E-2</v>
      </c>
      <c r="G109" s="125">
        <v>7.6999999999999999E-2</v>
      </c>
      <c r="H109" s="215">
        <v>0.16</v>
      </c>
      <c r="I109" s="215">
        <v>0.1</v>
      </c>
      <c r="J109" s="125">
        <v>0.13</v>
      </c>
    </row>
    <row r="110" spans="1:10" x14ac:dyDescent="0.25">
      <c r="A110" s="443" t="s">
        <v>174</v>
      </c>
      <c r="B110" s="207"/>
      <c r="C110" s="207"/>
      <c r="D110" s="444"/>
      <c r="E110" s="215">
        <v>0.89900000000000002</v>
      </c>
      <c r="F110" s="125">
        <v>0.94899999999999995</v>
      </c>
      <c r="G110" s="125">
        <v>0.92300000000000004</v>
      </c>
      <c r="H110" s="215">
        <v>0.84</v>
      </c>
      <c r="I110" s="215">
        <v>0.9</v>
      </c>
      <c r="J110" s="125">
        <v>0.87</v>
      </c>
    </row>
    <row r="111" spans="1:10" x14ac:dyDescent="0.25">
      <c r="A111" s="445" t="s">
        <v>2</v>
      </c>
      <c r="B111" s="210"/>
      <c r="C111" s="210"/>
      <c r="D111" s="446"/>
      <c r="E111" s="216">
        <v>1</v>
      </c>
      <c r="F111" s="130">
        <v>1</v>
      </c>
      <c r="G111" s="130">
        <v>1</v>
      </c>
      <c r="H111" s="216">
        <v>1</v>
      </c>
      <c r="I111" s="216">
        <v>1</v>
      </c>
      <c r="J111" s="125">
        <v>1</v>
      </c>
    </row>
    <row r="112" spans="1:10" x14ac:dyDescent="0.25">
      <c r="A112" s="256" t="s">
        <v>374</v>
      </c>
      <c r="B112" s="122"/>
      <c r="C112" s="122"/>
      <c r="D112" s="122"/>
      <c r="E112" s="122"/>
      <c r="F112" s="122"/>
      <c r="G112" s="121"/>
      <c r="H112" s="121"/>
      <c r="I112" s="121"/>
      <c r="J112" s="122"/>
    </row>
    <row r="113" spans="1:10" x14ac:dyDescent="0.25">
      <c r="A113" s="7" t="s">
        <v>175</v>
      </c>
      <c r="B113" s="7"/>
      <c r="C113" s="7"/>
      <c r="D113" s="7"/>
      <c r="E113" s="7"/>
      <c r="F113" s="7"/>
      <c r="J113" s="7"/>
    </row>
  </sheetData>
  <sheetProtection algorithmName="SHA-512" hashValue="xvPHRL3aepam2k5ZZLpIWvpAAYjwTuWszVb5pLpfrSnYy79RELVgRZTWrCRgbOyXsebdvLlpvaeuDfkdxKEPlg==" saltValue="MM3umZnzPmMs29nWxwt7pQ==" spinCount="100000" sheet="1" objects="1" scenarios="1" selectLockedCells="1" selectUnlockedCells="1"/>
  <mergeCells count="28">
    <mergeCell ref="G96:I96"/>
    <mergeCell ref="A106:D108"/>
    <mergeCell ref="E106:G106"/>
    <mergeCell ref="H106:J106"/>
    <mergeCell ref="A93:I93"/>
    <mergeCell ref="A103:I103"/>
    <mergeCell ref="D96:F96"/>
    <mergeCell ref="B30:G30"/>
    <mergeCell ref="H30:M30"/>
    <mergeCell ref="B31:D31"/>
    <mergeCell ref="A83:E83"/>
    <mergeCell ref="B55:C55"/>
    <mergeCell ref="D55:E55"/>
    <mergeCell ref="D45:E45"/>
    <mergeCell ref="A52:F52"/>
    <mergeCell ref="E31:G31"/>
    <mergeCell ref="A39:M39"/>
    <mergeCell ref="A21:A23"/>
    <mergeCell ref="B21:E21"/>
    <mergeCell ref="F21:I21"/>
    <mergeCell ref="B22:C22"/>
    <mergeCell ref="D22:E22"/>
    <mergeCell ref="F22:G22"/>
    <mergeCell ref="A92:I92"/>
    <mergeCell ref="A45:A47"/>
    <mergeCell ref="B45:C45"/>
    <mergeCell ref="B86:D86"/>
    <mergeCell ref="E86:G86"/>
  </mergeCells>
  <pageMargins left="0.25" right="0.25" top="0.75" bottom="0.75" header="0.3" footer="0.3"/>
  <pageSetup scale="79" fitToHeight="0" orientation="landscape" r:id="rId1"/>
  <rowBreaks count="1" manualBreakCount="1">
    <brk id="41"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67DA-8C0F-4758-97A2-CB569F3D1436}">
  <sheetPr codeName="Sheet7">
    <pageSetUpPr fitToPage="1"/>
  </sheetPr>
  <dimension ref="A1:L63"/>
  <sheetViews>
    <sheetView view="pageBreakPreview" zoomScaleNormal="70" zoomScaleSheetLayoutView="100" workbookViewId="0">
      <selection activeCell="N25" sqref="N25"/>
    </sheetView>
  </sheetViews>
  <sheetFormatPr defaultRowHeight="15" x14ac:dyDescent="0.25"/>
  <cols>
    <col min="1" max="1" width="18" customWidth="1"/>
    <col min="2" max="10" width="10.5703125" customWidth="1"/>
    <col min="11" max="11" width="14" customWidth="1"/>
    <col min="12" max="12" width="19.42578125" customWidth="1"/>
    <col min="13" max="13" width="12.5703125" customWidth="1"/>
    <col min="14" max="21" width="10" customWidth="1"/>
  </cols>
  <sheetData>
    <row r="1" spans="1:9" s="64" customFormat="1" ht="19.5" x14ac:dyDescent="0.3">
      <c r="A1" s="63" t="s">
        <v>323</v>
      </c>
    </row>
    <row r="3" spans="1:9" ht="19.5" x14ac:dyDescent="0.3">
      <c r="A3" s="66" t="s">
        <v>221</v>
      </c>
    </row>
    <row r="4" spans="1:9" ht="14.1" customHeight="1" x14ac:dyDescent="0.25">
      <c r="A4" s="21"/>
      <c r="G4" s="21"/>
    </row>
    <row r="5" spans="1:9" ht="14.1" customHeight="1" x14ac:dyDescent="0.25">
      <c r="A5" s="1" t="s">
        <v>461</v>
      </c>
    </row>
    <row r="6" spans="1:9" ht="14.1" customHeight="1" x14ac:dyDescent="0.25">
      <c r="A6" s="371"/>
      <c r="B6" s="514" t="s">
        <v>324</v>
      </c>
      <c r="C6" s="505"/>
      <c r="D6" s="505"/>
      <c r="E6" s="506"/>
      <c r="F6" s="514" t="s">
        <v>329</v>
      </c>
      <c r="G6" s="505"/>
      <c r="H6" s="505"/>
      <c r="I6" s="506"/>
    </row>
    <row r="7" spans="1:9" ht="14.1" customHeight="1" x14ac:dyDescent="0.25">
      <c r="A7" s="287"/>
      <c r="B7" s="510" t="s">
        <v>5</v>
      </c>
      <c r="C7" s="508"/>
      <c r="D7" s="508" t="s">
        <v>6</v>
      </c>
      <c r="E7" s="509"/>
      <c r="F7" s="510" t="s">
        <v>5</v>
      </c>
      <c r="G7" s="508"/>
      <c r="H7" s="508" t="s">
        <v>6</v>
      </c>
      <c r="I7" s="509"/>
    </row>
    <row r="8" spans="1:9" ht="14.1" customHeight="1" x14ac:dyDescent="0.25">
      <c r="A8" s="287"/>
      <c r="B8" s="303" t="s">
        <v>3</v>
      </c>
      <c r="C8" s="23" t="s">
        <v>4</v>
      </c>
      <c r="D8" s="22" t="s">
        <v>3</v>
      </c>
      <c r="E8" s="23" t="s">
        <v>4</v>
      </c>
      <c r="F8" s="303" t="s">
        <v>3</v>
      </c>
      <c r="G8" s="23" t="s">
        <v>4</v>
      </c>
      <c r="H8" s="22" t="s">
        <v>3</v>
      </c>
      <c r="I8" s="23" t="s">
        <v>4</v>
      </c>
    </row>
    <row r="9" spans="1:9" ht="14.1" customHeight="1" x14ac:dyDescent="0.25">
      <c r="A9" s="288" t="s">
        <v>0</v>
      </c>
      <c r="B9" s="357">
        <v>1022</v>
      </c>
      <c r="C9" s="125">
        <v>0.48116760828625238</v>
      </c>
      <c r="D9" s="177">
        <v>16783</v>
      </c>
      <c r="E9" s="125">
        <v>0.35692562897428809</v>
      </c>
      <c r="F9" s="357">
        <v>910</v>
      </c>
      <c r="G9" s="125">
        <v>0.45774647887323944</v>
      </c>
      <c r="H9" s="177">
        <v>14671</v>
      </c>
      <c r="I9" s="125">
        <v>0.37564010651372387</v>
      </c>
    </row>
    <row r="10" spans="1:9" ht="14.1" customHeight="1" x14ac:dyDescent="0.25">
      <c r="A10" s="288" t="s">
        <v>1</v>
      </c>
      <c r="B10" s="357">
        <v>1094</v>
      </c>
      <c r="C10" s="125">
        <v>0.51506591337099816</v>
      </c>
      <c r="D10" s="177">
        <v>30204</v>
      </c>
      <c r="E10" s="125">
        <v>0.6423512898492163</v>
      </c>
      <c r="F10" s="357">
        <v>1072</v>
      </c>
      <c r="G10" s="125">
        <v>0.53923541247484907</v>
      </c>
      <c r="H10" s="177">
        <v>24330</v>
      </c>
      <c r="I10" s="125">
        <v>0.62295165915608353</v>
      </c>
    </row>
    <row r="11" spans="1:9" ht="14.1" customHeight="1" x14ac:dyDescent="0.25">
      <c r="A11" s="288" t="s">
        <v>222</v>
      </c>
      <c r="B11" s="358">
        <v>8</v>
      </c>
      <c r="C11" s="219" t="s">
        <v>107</v>
      </c>
      <c r="D11" s="218">
        <v>34</v>
      </c>
      <c r="E11" s="219" t="s">
        <v>107</v>
      </c>
      <c r="F11" s="358">
        <v>6</v>
      </c>
      <c r="G11" s="219" t="s">
        <v>107</v>
      </c>
      <c r="H11" s="218">
        <v>55</v>
      </c>
      <c r="I11" s="219" t="s">
        <v>107</v>
      </c>
    </row>
    <row r="12" spans="1:9" ht="14.1" customHeight="1" x14ac:dyDescent="0.25">
      <c r="A12" s="289" t="s">
        <v>380</v>
      </c>
      <c r="B12" s="133">
        <v>2124</v>
      </c>
      <c r="C12" s="130">
        <v>1</v>
      </c>
      <c r="D12" s="131">
        <v>47021</v>
      </c>
      <c r="E12" s="130">
        <v>1</v>
      </c>
      <c r="F12" s="133">
        <v>1988</v>
      </c>
      <c r="G12" s="130">
        <v>1</v>
      </c>
      <c r="H12" s="131">
        <v>39056</v>
      </c>
      <c r="I12" s="130">
        <v>1</v>
      </c>
    </row>
    <row r="13" spans="1:9" ht="14.1" customHeight="1" x14ac:dyDescent="0.25">
      <c r="A13" s="7" t="s">
        <v>230</v>
      </c>
    </row>
    <row r="14" spans="1:9" ht="14.1" customHeight="1" x14ac:dyDescent="0.25"/>
    <row r="15" spans="1:9" ht="14.1" customHeight="1" x14ac:dyDescent="0.25">
      <c r="A15" s="1" t="s">
        <v>462</v>
      </c>
    </row>
    <row r="16" spans="1:9" ht="14.1" customHeight="1" x14ac:dyDescent="0.25">
      <c r="A16" s="371"/>
      <c r="B16" s="514" t="s">
        <v>324</v>
      </c>
      <c r="C16" s="505"/>
      <c r="D16" s="505"/>
      <c r="E16" s="506"/>
      <c r="F16" s="514" t="s">
        <v>329</v>
      </c>
      <c r="G16" s="505"/>
      <c r="H16" s="505"/>
      <c r="I16" s="506"/>
    </row>
    <row r="17" spans="1:9" ht="14.1" customHeight="1" x14ac:dyDescent="0.25">
      <c r="A17" s="287"/>
      <c r="B17" s="510" t="s">
        <v>5</v>
      </c>
      <c r="C17" s="508"/>
      <c r="D17" s="508" t="s">
        <v>6</v>
      </c>
      <c r="E17" s="509"/>
      <c r="F17" s="508" t="s">
        <v>5</v>
      </c>
      <c r="G17" s="508"/>
      <c r="H17" s="508" t="s">
        <v>6</v>
      </c>
      <c r="I17" s="509"/>
    </row>
    <row r="18" spans="1:9" ht="14.1" customHeight="1" x14ac:dyDescent="0.25">
      <c r="A18" s="287"/>
      <c r="B18" s="303" t="s">
        <v>3</v>
      </c>
      <c r="C18" s="23" t="s">
        <v>4</v>
      </c>
      <c r="D18" s="22" t="s">
        <v>3</v>
      </c>
      <c r="E18" s="23" t="s">
        <v>4</v>
      </c>
      <c r="F18" s="22" t="s">
        <v>3</v>
      </c>
      <c r="G18" s="23" t="s">
        <v>4</v>
      </c>
      <c r="H18" s="22" t="s">
        <v>3</v>
      </c>
      <c r="I18" s="23" t="s">
        <v>4</v>
      </c>
    </row>
    <row r="19" spans="1:9" ht="14.1" customHeight="1" x14ac:dyDescent="0.25">
      <c r="A19" s="288" t="s">
        <v>0</v>
      </c>
      <c r="B19" s="357">
        <v>8116</v>
      </c>
      <c r="C19" s="125">
        <v>0.5123413925888517</v>
      </c>
      <c r="D19" s="177">
        <v>211564</v>
      </c>
      <c r="E19" s="125">
        <v>0.50623206889373296</v>
      </c>
      <c r="F19" s="177">
        <v>8593</v>
      </c>
      <c r="G19" s="125">
        <v>0.50612557427258809</v>
      </c>
      <c r="H19" s="177">
        <v>216558</v>
      </c>
      <c r="I19" s="125">
        <v>0.49974269567244123</v>
      </c>
    </row>
    <row r="20" spans="1:9" ht="14.1" customHeight="1" x14ac:dyDescent="0.25">
      <c r="A20" s="288" t="s">
        <v>1</v>
      </c>
      <c r="B20" s="357">
        <v>7721</v>
      </c>
      <c r="C20" s="125">
        <v>0.48740609809986746</v>
      </c>
      <c r="D20" s="177">
        <v>206237</v>
      </c>
      <c r="E20" s="125">
        <v>0.49348557974152885</v>
      </c>
      <c r="F20" s="177">
        <v>8356</v>
      </c>
      <c r="G20" s="125">
        <v>0.49216633290140183</v>
      </c>
      <c r="H20" s="177">
        <v>216381</v>
      </c>
      <c r="I20" s="125">
        <v>0.49933423947532996</v>
      </c>
    </row>
    <row r="21" spans="1:9" ht="14.1" customHeight="1" x14ac:dyDescent="0.25">
      <c r="A21" s="288" t="s">
        <v>222</v>
      </c>
      <c r="B21" s="358">
        <v>4</v>
      </c>
      <c r="C21" s="219" t="s">
        <v>107</v>
      </c>
      <c r="D21" s="218">
        <v>118</v>
      </c>
      <c r="E21" s="219" t="s">
        <v>107</v>
      </c>
      <c r="F21" s="218">
        <v>29</v>
      </c>
      <c r="G21" s="219" t="s">
        <v>107</v>
      </c>
      <c r="H21" s="218">
        <v>400</v>
      </c>
      <c r="I21" s="219" t="s">
        <v>107</v>
      </c>
    </row>
    <row r="22" spans="1:9" ht="14.1" customHeight="1" x14ac:dyDescent="0.25">
      <c r="A22" s="289" t="s">
        <v>380</v>
      </c>
      <c r="B22" s="133">
        <v>15841</v>
      </c>
      <c r="C22" s="130">
        <v>1</v>
      </c>
      <c r="D22" s="131">
        <v>417919</v>
      </c>
      <c r="E22" s="130">
        <v>1</v>
      </c>
      <c r="F22" s="131">
        <v>16978</v>
      </c>
      <c r="G22" s="130">
        <v>1</v>
      </c>
      <c r="H22" s="131">
        <v>433339</v>
      </c>
      <c r="I22" s="130">
        <v>1</v>
      </c>
    </row>
    <row r="23" spans="1:9" x14ac:dyDescent="0.25">
      <c r="A23" s="7" t="s">
        <v>230</v>
      </c>
    </row>
    <row r="24" spans="1:9" x14ac:dyDescent="0.25">
      <c r="A24" s="7"/>
    </row>
    <row r="25" spans="1:9" ht="19.5" x14ac:dyDescent="0.3">
      <c r="A25" s="66" t="s">
        <v>223</v>
      </c>
    </row>
    <row r="27" spans="1:9" x14ac:dyDescent="0.25">
      <c r="A27" s="1" t="s">
        <v>468</v>
      </c>
    </row>
    <row r="28" spans="1:9" x14ac:dyDescent="0.25">
      <c r="A28" s="371"/>
      <c r="B28" s="367" t="s">
        <v>224</v>
      </c>
      <c r="C28" s="366" t="s">
        <v>225</v>
      </c>
      <c r="D28" s="442" t="s">
        <v>226</v>
      </c>
      <c r="E28" s="366" t="s">
        <v>227</v>
      </c>
      <c r="F28" s="439" t="s">
        <v>228</v>
      </c>
    </row>
    <row r="29" spans="1:9" x14ac:dyDescent="0.25">
      <c r="A29" s="287" t="s">
        <v>5</v>
      </c>
      <c r="B29" s="20"/>
      <c r="C29" s="287"/>
      <c r="D29" s="20"/>
      <c r="E29" s="287"/>
      <c r="F29" s="3"/>
    </row>
    <row r="30" spans="1:9" x14ac:dyDescent="0.25">
      <c r="A30" s="440" t="s">
        <v>0</v>
      </c>
      <c r="B30" s="356">
        <v>0.52200000000000002</v>
      </c>
      <c r="C30" s="359">
        <v>0.502</v>
      </c>
      <c r="D30" s="356">
        <v>0.52900000000000003</v>
      </c>
      <c r="E30" s="359">
        <v>0.52300000000000002</v>
      </c>
      <c r="F30" s="173">
        <v>0.51400000000000001</v>
      </c>
      <c r="H30" s="21"/>
    </row>
    <row r="31" spans="1:9" x14ac:dyDescent="0.25">
      <c r="A31" s="440" t="s">
        <v>1</v>
      </c>
      <c r="B31" s="356">
        <v>0.40899999999999997</v>
      </c>
      <c r="C31" s="359">
        <v>0.39700000000000002</v>
      </c>
      <c r="D31" s="356">
        <v>0.42299999999999999</v>
      </c>
      <c r="E31" s="359">
        <v>0.42599999999999999</v>
      </c>
      <c r="F31" s="173">
        <v>0.40699999999999997</v>
      </c>
    </row>
    <row r="32" spans="1:9" x14ac:dyDescent="0.25">
      <c r="A32" s="287" t="s">
        <v>6</v>
      </c>
      <c r="B32" s="20"/>
      <c r="C32" s="287"/>
      <c r="D32" s="20"/>
      <c r="E32" s="287"/>
      <c r="F32" s="3"/>
    </row>
    <row r="33" spans="1:10" x14ac:dyDescent="0.25">
      <c r="A33" s="440" t="s">
        <v>0</v>
      </c>
      <c r="B33" s="356">
        <v>0.55300000000000005</v>
      </c>
      <c r="C33" s="359">
        <v>0.56299999999999994</v>
      </c>
      <c r="D33" s="356">
        <v>0.56499999999999995</v>
      </c>
      <c r="E33" s="359">
        <v>0.57799999999999996</v>
      </c>
      <c r="F33" s="173">
        <v>0.57299999999999995</v>
      </c>
    </row>
    <row r="34" spans="1:10" x14ac:dyDescent="0.25">
      <c r="A34" s="441" t="s">
        <v>1</v>
      </c>
      <c r="B34" s="220">
        <v>0.443</v>
      </c>
      <c r="C34" s="360">
        <v>0.44600000000000001</v>
      </c>
      <c r="D34" s="220">
        <v>0.45100000000000001</v>
      </c>
      <c r="E34" s="360">
        <v>0.46300000000000002</v>
      </c>
      <c r="F34" s="174">
        <v>0.45500000000000002</v>
      </c>
    </row>
    <row r="35" spans="1:10" x14ac:dyDescent="0.25">
      <c r="A35" s="7" t="s">
        <v>229</v>
      </c>
    </row>
    <row r="36" spans="1:10" ht="36" customHeight="1" x14ac:dyDescent="0.25">
      <c r="A36" s="517" t="s">
        <v>500</v>
      </c>
      <c r="B36" s="517"/>
      <c r="C36" s="517"/>
      <c r="D36" s="517"/>
      <c r="E36" s="517"/>
      <c r="F36" s="517"/>
      <c r="G36" s="517"/>
    </row>
    <row r="37" spans="1:10" x14ac:dyDescent="0.25">
      <c r="A37" s="7"/>
    </row>
    <row r="38" spans="1:10" x14ac:dyDescent="0.25">
      <c r="A38" s="1" t="s">
        <v>469</v>
      </c>
    </row>
    <row r="39" spans="1:10" x14ac:dyDescent="0.25">
      <c r="A39" s="33"/>
      <c r="B39" s="514" t="s">
        <v>324</v>
      </c>
      <c r="C39" s="506"/>
      <c r="D39" s="514" t="s">
        <v>329</v>
      </c>
      <c r="E39" s="506"/>
    </row>
    <row r="40" spans="1:10" x14ac:dyDescent="0.25">
      <c r="A40" s="285"/>
      <c r="B40" s="265" t="s">
        <v>5</v>
      </c>
      <c r="C40" s="4" t="s">
        <v>6</v>
      </c>
      <c r="D40" s="5" t="s">
        <v>5</v>
      </c>
      <c r="E40" s="4" t="s">
        <v>6</v>
      </c>
    </row>
    <row r="41" spans="1:10" x14ac:dyDescent="0.25">
      <c r="A41" s="227" t="s">
        <v>0</v>
      </c>
      <c r="B41" s="359">
        <v>0.69599999999999995</v>
      </c>
      <c r="C41" s="173">
        <v>0.69099999999999995</v>
      </c>
      <c r="D41" s="215">
        <v>0.66600000000000004</v>
      </c>
      <c r="E41" s="125">
        <v>0.67900000000000005</v>
      </c>
    </row>
    <row r="42" spans="1:10" x14ac:dyDescent="0.25">
      <c r="A42" s="229" t="s">
        <v>1</v>
      </c>
      <c r="B42" s="360">
        <v>0.55600000000000005</v>
      </c>
      <c r="C42" s="174">
        <v>0.56399999999999995</v>
      </c>
      <c r="D42" s="216">
        <v>0.55800000000000005</v>
      </c>
      <c r="E42" s="130">
        <v>0.56499999999999995</v>
      </c>
    </row>
    <row r="43" spans="1:10" x14ac:dyDescent="0.25">
      <c r="A43" s="7" t="s">
        <v>230</v>
      </c>
      <c r="B43" s="7"/>
      <c r="C43" s="7"/>
      <c r="D43" s="7"/>
      <c r="E43" s="7"/>
    </row>
    <row r="44" spans="1:10" ht="58.5" customHeight="1" x14ac:dyDescent="0.25">
      <c r="A44" s="549" t="s">
        <v>231</v>
      </c>
      <c r="B44" s="549"/>
      <c r="C44" s="549"/>
      <c r="D44" s="549"/>
      <c r="E44" s="549"/>
      <c r="F44" s="549"/>
      <c r="G44" s="44"/>
      <c r="H44" s="44"/>
      <c r="I44" s="44"/>
      <c r="J44" s="44"/>
    </row>
    <row r="45" spans="1:10" x14ac:dyDescent="0.25">
      <c r="A45" s="45"/>
    </row>
    <row r="46" spans="1:10" ht="19.5" x14ac:dyDescent="0.3">
      <c r="A46" s="66" t="s">
        <v>232</v>
      </c>
    </row>
    <row r="48" spans="1:10" x14ac:dyDescent="0.25">
      <c r="A48" s="1" t="s">
        <v>471</v>
      </c>
      <c r="B48" s="2"/>
      <c r="C48" s="2"/>
      <c r="D48" s="2"/>
      <c r="E48" s="2"/>
      <c r="F48" s="2"/>
    </row>
    <row r="49" spans="1:12" x14ac:dyDescent="0.25">
      <c r="A49" s="33"/>
      <c r="B49" s="521" t="s">
        <v>0</v>
      </c>
      <c r="C49" s="522"/>
      <c r="D49" s="523" t="s">
        <v>1</v>
      </c>
      <c r="E49" s="523"/>
      <c r="F49" s="342" t="s">
        <v>233</v>
      </c>
    </row>
    <row r="50" spans="1:12" s="278" customFormat="1" x14ac:dyDescent="0.25">
      <c r="A50" s="265"/>
      <c r="B50" s="13" t="s">
        <v>3</v>
      </c>
      <c r="C50" s="14" t="s">
        <v>4</v>
      </c>
      <c r="D50" s="15" t="s">
        <v>3</v>
      </c>
      <c r="E50" s="15" t="s">
        <v>4</v>
      </c>
      <c r="F50" s="349" t="s">
        <v>3</v>
      </c>
      <c r="L50" s="456"/>
    </row>
    <row r="51" spans="1:12" x14ac:dyDescent="0.25">
      <c r="A51" s="227" t="s">
        <v>5</v>
      </c>
      <c r="B51" s="357">
        <v>835</v>
      </c>
      <c r="C51" s="125">
        <f>B51/F51</f>
        <v>0.49613784907902553</v>
      </c>
      <c r="D51" s="177">
        <v>852</v>
      </c>
      <c r="E51" s="182">
        <f>D51/F51</f>
        <v>0.50623885918003564</v>
      </c>
      <c r="F51" s="364">
        <v>1683</v>
      </c>
      <c r="I51" s="21"/>
      <c r="L51" s="257"/>
    </row>
    <row r="52" spans="1:12" x14ac:dyDescent="0.25">
      <c r="A52" s="229" t="s">
        <v>6</v>
      </c>
      <c r="B52" s="133">
        <v>21515</v>
      </c>
      <c r="C52" s="130">
        <f>B52/F52</f>
        <v>0.49255952380952384</v>
      </c>
      <c r="D52" s="131">
        <v>22216</v>
      </c>
      <c r="E52" s="217">
        <f>D52/F52</f>
        <v>0.50860805860805858</v>
      </c>
      <c r="F52" s="365">
        <v>43680</v>
      </c>
    </row>
    <row r="53" spans="1:12" x14ac:dyDescent="0.25">
      <c r="A53" s="7" t="s">
        <v>234</v>
      </c>
      <c r="B53" s="7"/>
      <c r="C53" s="43"/>
      <c r="D53" s="7"/>
      <c r="E53" s="8"/>
      <c r="F53" s="7"/>
    </row>
    <row r="54" spans="1:12" x14ac:dyDescent="0.25">
      <c r="A54" s="7" t="s">
        <v>509</v>
      </c>
      <c r="B54" s="7"/>
      <c r="C54" s="43"/>
      <c r="D54" s="7"/>
      <c r="E54" s="8"/>
      <c r="F54" s="7"/>
    </row>
    <row r="55" spans="1:12" ht="59.45" customHeight="1" x14ac:dyDescent="0.25">
      <c r="A55" s="549" t="s">
        <v>497</v>
      </c>
      <c r="B55" s="549"/>
      <c r="C55" s="549"/>
      <c r="D55" s="549"/>
      <c r="E55" s="549"/>
      <c r="F55" s="549"/>
      <c r="G55" s="549"/>
      <c r="H55" s="549"/>
      <c r="I55" s="549"/>
      <c r="J55" s="549"/>
      <c r="K55" s="549"/>
    </row>
    <row r="56" spans="1:12" x14ac:dyDescent="0.25">
      <c r="A56" s="28"/>
      <c r="B56" s="28"/>
      <c r="C56" s="28"/>
      <c r="D56" s="28"/>
      <c r="E56" s="28"/>
      <c r="F56" s="28"/>
      <c r="G56" s="28"/>
      <c r="H56" s="28"/>
      <c r="I56" s="28"/>
      <c r="J56" s="28"/>
      <c r="K56" s="28"/>
    </row>
    <row r="57" spans="1:12" x14ac:dyDescent="0.25">
      <c r="A57" s="46" t="s">
        <v>472</v>
      </c>
      <c r="B57" s="47"/>
      <c r="C57" s="47"/>
      <c r="D57" s="47"/>
      <c r="E57" s="2"/>
    </row>
    <row r="58" spans="1:12" x14ac:dyDescent="0.25">
      <c r="A58" s="33"/>
      <c r="B58" s="521" t="s">
        <v>5</v>
      </c>
      <c r="C58" s="522"/>
      <c r="D58" s="523" t="s">
        <v>6</v>
      </c>
      <c r="E58" s="522"/>
    </row>
    <row r="59" spans="1:12" s="278" customFormat="1" x14ac:dyDescent="0.25">
      <c r="A59" s="265"/>
      <c r="B59" s="13" t="s">
        <v>3</v>
      </c>
      <c r="C59" s="14" t="s">
        <v>4</v>
      </c>
      <c r="D59" s="15" t="s">
        <v>3</v>
      </c>
      <c r="E59" s="14" t="s">
        <v>4</v>
      </c>
    </row>
    <row r="60" spans="1:12" x14ac:dyDescent="0.25">
      <c r="A60" s="227" t="s">
        <v>235</v>
      </c>
      <c r="B60" s="362">
        <v>1683</v>
      </c>
      <c r="C60" s="125">
        <v>6.7999999999999996E-3</v>
      </c>
      <c r="D60" s="221">
        <v>43680</v>
      </c>
      <c r="E60" s="222">
        <v>7.1999999999999998E-3</v>
      </c>
    </row>
    <row r="61" spans="1:12" x14ac:dyDescent="0.25">
      <c r="A61" s="229" t="s">
        <v>2</v>
      </c>
      <c r="B61" s="363">
        <v>246069</v>
      </c>
      <c r="C61" s="174">
        <v>1</v>
      </c>
      <c r="D61" s="223">
        <v>6002523</v>
      </c>
      <c r="E61" s="174">
        <v>1</v>
      </c>
    </row>
    <row r="62" spans="1:12" x14ac:dyDescent="0.25">
      <c r="A62" s="7" t="s">
        <v>392</v>
      </c>
    </row>
    <row r="63" spans="1:12" ht="30.6" customHeight="1" x14ac:dyDescent="0.25">
      <c r="A63" s="549" t="s">
        <v>498</v>
      </c>
      <c r="B63" s="549"/>
      <c r="C63" s="549"/>
      <c r="D63" s="549"/>
      <c r="E63" s="549"/>
      <c r="F63" s="549"/>
      <c r="G63" s="549"/>
      <c r="H63" s="549"/>
      <c r="I63" s="549"/>
      <c r="J63" s="549"/>
      <c r="K63" s="549"/>
    </row>
  </sheetData>
  <sheetProtection algorithmName="SHA-512" hashValue="y2daJgMi94ny63n53v9DOXiCoiiAfWX9qaNK3/HUR8qGbjAwG2swtbAjvxxC3iVLcGbKEp48vHucX+NYscfqyQ==" saltValue="MyNQSfrSNMcspwBFPa3mEA==" spinCount="100000" sheet="1" objects="1" scenarios="1" selectLockedCells="1" selectUnlockedCells="1"/>
  <mergeCells count="24">
    <mergeCell ref="A63:F63"/>
    <mergeCell ref="G63:K63"/>
    <mergeCell ref="B6:E6"/>
    <mergeCell ref="B7:C7"/>
    <mergeCell ref="D7:E7"/>
    <mergeCell ref="F6:I6"/>
    <mergeCell ref="F7:G7"/>
    <mergeCell ref="H7:I7"/>
    <mergeCell ref="B16:E16"/>
    <mergeCell ref="F16:I16"/>
    <mergeCell ref="B17:C17"/>
    <mergeCell ref="D17:E17"/>
    <mergeCell ref="F17:G17"/>
    <mergeCell ref="H17:I17"/>
    <mergeCell ref="A36:G36"/>
    <mergeCell ref="B49:C49"/>
    <mergeCell ref="B39:C39"/>
    <mergeCell ref="D39:E39"/>
    <mergeCell ref="G55:K55"/>
    <mergeCell ref="D49:E49"/>
    <mergeCell ref="B58:C58"/>
    <mergeCell ref="D58:E58"/>
    <mergeCell ref="A55:F55"/>
    <mergeCell ref="A44:F44"/>
  </mergeCells>
  <pageMargins left="0.25" right="0.25" top="0.75" bottom="0.75" header="0.3" footer="0.3"/>
  <pageSetup fitToHeight="0" orientation="landscape" r:id="rId1"/>
  <rowBreaks count="2" manualBreakCount="2">
    <brk id="24" max="10" man="1"/>
    <brk id="45"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8F52-B4B1-4AE5-8252-68B8CDBF4BC6}">
  <sheetPr codeName="Sheet8">
    <pageSetUpPr fitToPage="1"/>
  </sheetPr>
  <dimension ref="A1:M139"/>
  <sheetViews>
    <sheetView view="pageBreakPreview" zoomScaleNormal="100" zoomScaleSheetLayoutView="100" workbookViewId="0">
      <selection activeCell="K8" sqref="K8"/>
    </sheetView>
  </sheetViews>
  <sheetFormatPr defaultRowHeight="15" x14ac:dyDescent="0.25"/>
  <cols>
    <col min="1" max="1" width="25.7109375" customWidth="1"/>
    <col min="2" max="13" width="11" customWidth="1"/>
    <col min="14" max="18" width="9.5703125" customWidth="1"/>
  </cols>
  <sheetData>
    <row r="1" spans="1:5" s="64" customFormat="1" ht="19.5" x14ac:dyDescent="0.3">
      <c r="A1" s="63" t="s">
        <v>481</v>
      </c>
    </row>
    <row r="3" spans="1:5" ht="19.5" x14ac:dyDescent="0.3">
      <c r="A3" s="66" t="s">
        <v>176</v>
      </c>
    </row>
    <row r="5" spans="1:5" x14ac:dyDescent="0.25">
      <c r="A5" s="1" t="s">
        <v>177</v>
      </c>
    </row>
    <row r="6" spans="1:5" s="278" customFormat="1" x14ac:dyDescent="0.25">
      <c r="A6" s="284"/>
      <c r="B6" s="334">
        <v>2019</v>
      </c>
      <c r="C6" s="361">
        <v>2020</v>
      </c>
      <c r="D6" s="334">
        <v>2021</v>
      </c>
      <c r="E6" s="375">
        <v>2022</v>
      </c>
    </row>
    <row r="7" spans="1:5" x14ac:dyDescent="0.25">
      <c r="A7" s="227" t="s">
        <v>0</v>
      </c>
      <c r="B7" s="372">
        <v>3.1</v>
      </c>
      <c r="C7" s="370">
        <v>2.4</v>
      </c>
      <c r="D7" s="372">
        <v>2.1</v>
      </c>
      <c r="E7" s="224">
        <v>2</v>
      </c>
    </row>
    <row r="8" spans="1:5" x14ac:dyDescent="0.25">
      <c r="A8" s="227" t="s">
        <v>1</v>
      </c>
      <c r="B8" s="373" t="s">
        <v>178</v>
      </c>
      <c r="C8" s="370">
        <v>2.2999999999999998</v>
      </c>
      <c r="D8" s="372">
        <v>2.1</v>
      </c>
      <c r="E8" s="224">
        <v>1.8</v>
      </c>
    </row>
    <row r="9" spans="1:5" x14ac:dyDescent="0.25">
      <c r="A9" s="229" t="s">
        <v>2</v>
      </c>
      <c r="B9" s="374">
        <v>3</v>
      </c>
      <c r="C9" s="225">
        <v>2.2999999999999998</v>
      </c>
      <c r="D9" s="374">
        <v>2.1</v>
      </c>
      <c r="E9" s="154">
        <v>1.9</v>
      </c>
    </row>
    <row r="10" spans="1:5" x14ac:dyDescent="0.25">
      <c r="A10" s="7" t="s">
        <v>179</v>
      </c>
      <c r="B10" s="7"/>
      <c r="C10" s="7"/>
    </row>
    <row r="11" spans="1:5" x14ac:dyDescent="0.25">
      <c r="A11" s="7" t="s">
        <v>180</v>
      </c>
      <c r="B11" s="7"/>
      <c r="C11" s="7"/>
    </row>
    <row r="12" spans="1:5" x14ac:dyDescent="0.25">
      <c r="A12" s="7" t="s">
        <v>181</v>
      </c>
      <c r="B12" s="7"/>
      <c r="C12" s="7"/>
    </row>
    <row r="14" spans="1:5" x14ac:dyDescent="0.25">
      <c r="A14" s="1" t="s">
        <v>182</v>
      </c>
    </row>
    <row r="15" spans="1:5" s="278" customFormat="1" x14ac:dyDescent="0.25">
      <c r="A15" s="334"/>
      <c r="B15" s="284">
        <v>2019</v>
      </c>
      <c r="C15" s="334">
        <v>2020</v>
      </c>
      <c r="D15" s="334">
        <v>2021</v>
      </c>
      <c r="E15" s="375">
        <v>2022</v>
      </c>
    </row>
    <row r="16" spans="1:5" x14ac:dyDescent="0.25">
      <c r="A16" s="288" t="s">
        <v>0</v>
      </c>
      <c r="B16" s="376" t="s">
        <v>178</v>
      </c>
      <c r="C16" s="372">
        <v>5.94</v>
      </c>
      <c r="D16" s="372">
        <v>4.74</v>
      </c>
      <c r="E16" s="224" t="s">
        <v>183</v>
      </c>
    </row>
    <row r="17" spans="1:8" x14ac:dyDescent="0.25">
      <c r="A17" s="288" t="s">
        <v>1</v>
      </c>
      <c r="B17" s="376" t="s">
        <v>178</v>
      </c>
      <c r="C17" s="372">
        <v>5.97</v>
      </c>
      <c r="D17" s="372">
        <v>4.54</v>
      </c>
      <c r="E17" s="224" t="s">
        <v>183</v>
      </c>
    </row>
    <row r="18" spans="1:8" x14ac:dyDescent="0.25">
      <c r="A18" s="289" t="s">
        <v>2</v>
      </c>
      <c r="B18" s="377">
        <v>7.33</v>
      </c>
      <c r="C18" s="378">
        <v>5.95</v>
      </c>
      <c r="D18" s="378">
        <v>4.6399999999999997</v>
      </c>
      <c r="E18" s="226">
        <v>5.07</v>
      </c>
    </row>
    <row r="19" spans="1:8" x14ac:dyDescent="0.25">
      <c r="A19" s="7" t="s">
        <v>179</v>
      </c>
      <c r="B19" s="7"/>
      <c r="C19" s="7"/>
    </row>
    <row r="20" spans="1:8" x14ac:dyDescent="0.25">
      <c r="A20" s="7" t="s">
        <v>184</v>
      </c>
      <c r="B20" s="7"/>
      <c r="C20" s="7"/>
    </row>
    <row r="21" spans="1:8" x14ac:dyDescent="0.25">
      <c r="A21" s="7" t="s">
        <v>180</v>
      </c>
      <c r="B21" s="7"/>
      <c r="C21" s="7"/>
    </row>
    <row r="23" spans="1:8" x14ac:dyDescent="0.25">
      <c r="A23" s="1" t="s">
        <v>484</v>
      </c>
      <c r="H23" s="21"/>
    </row>
    <row r="24" spans="1:8" x14ac:dyDescent="0.25">
      <c r="A24" s="33"/>
      <c r="B24" s="339">
        <v>2018</v>
      </c>
      <c r="C24" s="34">
        <v>2019</v>
      </c>
      <c r="D24" s="339">
        <v>2020</v>
      </c>
      <c r="E24" s="34">
        <v>2021</v>
      </c>
      <c r="F24" s="339">
        <v>2022</v>
      </c>
    </row>
    <row r="25" spans="1:8" x14ac:dyDescent="0.25">
      <c r="A25" s="231" t="s">
        <v>5</v>
      </c>
      <c r="B25" s="379"/>
      <c r="C25" s="232"/>
      <c r="D25" s="379"/>
      <c r="E25" s="232"/>
      <c r="F25" s="379"/>
    </row>
    <row r="26" spans="1:8" x14ac:dyDescent="0.25">
      <c r="A26" s="227" t="s">
        <v>185</v>
      </c>
      <c r="B26" s="380">
        <v>6917</v>
      </c>
      <c r="C26" s="221">
        <v>6765</v>
      </c>
      <c r="D26" s="380">
        <v>7314</v>
      </c>
      <c r="E26" s="221">
        <v>7914</v>
      </c>
      <c r="F26" s="380">
        <v>8894</v>
      </c>
    </row>
    <row r="27" spans="1:8" x14ac:dyDescent="0.25">
      <c r="A27" s="227" t="s">
        <v>186</v>
      </c>
      <c r="B27" s="380">
        <v>1510023</v>
      </c>
      <c r="C27" s="221">
        <v>1524553</v>
      </c>
      <c r="D27" s="380">
        <v>1537948</v>
      </c>
      <c r="E27" s="221">
        <v>1571767</v>
      </c>
      <c r="F27" s="380">
        <v>1579211</v>
      </c>
    </row>
    <row r="28" spans="1:8" x14ac:dyDescent="0.25">
      <c r="A28" s="229" t="s">
        <v>187</v>
      </c>
      <c r="B28" s="381">
        <f>(B26/B27)*100000</f>
        <v>458.07249293553804</v>
      </c>
      <c r="C28" s="230">
        <f>(C26/C27)*100000</f>
        <v>443.73662312822182</v>
      </c>
      <c r="D28" s="381">
        <f>(D26/D27)*100000</f>
        <v>475.56874484702996</v>
      </c>
      <c r="E28" s="230">
        <f>(E26/E27)*100000</f>
        <v>503.50974412874166</v>
      </c>
      <c r="F28" s="381">
        <f>(F26/F27)*100000</f>
        <v>563.19263227016529</v>
      </c>
    </row>
    <row r="29" spans="1:8" x14ac:dyDescent="0.25">
      <c r="A29" s="231" t="s">
        <v>6</v>
      </c>
      <c r="B29" s="379"/>
      <c r="C29" s="232"/>
      <c r="D29" s="379"/>
      <c r="E29" s="232"/>
      <c r="F29" s="379"/>
    </row>
    <row r="30" spans="1:8" x14ac:dyDescent="0.25">
      <c r="A30" s="227" t="s">
        <v>185</v>
      </c>
      <c r="B30" s="380">
        <v>176866</v>
      </c>
      <c r="C30" s="221">
        <v>173205</v>
      </c>
      <c r="D30" s="380">
        <v>173864</v>
      </c>
      <c r="E30" s="221">
        <v>183546</v>
      </c>
      <c r="F30" s="380">
        <v>193019</v>
      </c>
    </row>
    <row r="31" spans="1:8" x14ac:dyDescent="0.25">
      <c r="A31" s="227" t="s">
        <v>186</v>
      </c>
      <c r="B31" s="380">
        <v>39148760</v>
      </c>
      <c r="C31" s="221">
        <v>39283497</v>
      </c>
      <c r="D31" s="380">
        <v>39346023</v>
      </c>
      <c r="E31" s="221">
        <v>39455353</v>
      </c>
      <c r="F31" s="380">
        <v>39356104</v>
      </c>
    </row>
    <row r="32" spans="1:8" x14ac:dyDescent="0.25">
      <c r="A32" s="229" t="s">
        <v>187</v>
      </c>
      <c r="B32" s="381">
        <f>(B30/B31)*100000</f>
        <v>451.77931561561593</v>
      </c>
      <c r="C32" s="230">
        <f>(C30/C31)*100000</f>
        <v>440.91033952501732</v>
      </c>
      <c r="D32" s="381">
        <f>(D30/D31)*100000</f>
        <v>441.88455844698711</v>
      </c>
      <c r="E32" s="230">
        <f>(E30/E31)*100000</f>
        <v>465.19923418249482</v>
      </c>
      <c r="F32" s="381">
        <f>(F30/F31)*100000</f>
        <v>490.44234663065225</v>
      </c>
    </row>
    <row r="33" spans="1:7" x14ac:dyDescent="0.25">
      <c r="A33" s="7" t="s">
        <v>501</v>
      </c>
    </row>
    <row r="35" spans="1:7" ht="19.5" x14ac:dyDescent="0.3">
      <c r="A35" s="66" t="s">
        <v>188</v>
      </c>
    </row>
    <row r="36" spans="1:7" x14ac:dyDescent="0.25">
      <c r="A36" s="2"/>
    </row>
    <row r="37" spans="1:7" x14ac:dyDescent="0.25">
      <c r="A37" s="1" t="s">
        <v>485</v>
      </c>
    </row>
    <row r="38" spans="1:7" x14ac:dyDescent="0.25">
      <c r="A38" s="334"/>
      <c r="B38" s="515" t="s">
        <v>0</v>
      </c>
      <c r="C38" s="537"/>
      <c r="D38" s="515" t="s">
        <v>1</v>
      </c>
      <c r="E38" s="516"/>
      <c r="F38" s="537" t="s">
        <v>167</v>
      </c>
      <c r="G38" s="516"/>
    </row>
    <row r="39" spans="1:7" s="278" customFormat="1" x14ac:dyDescent="0.25">
      <c r="A39" s="279"/>
      <c r="B39" s="13" t="s">
        <v>3</v>
      </c>
      <c r="C39" s="15" t="s">
        <v>4</v>
      </c>
      <c r="D39" s="13" t="s">
        <v>3</v>
      </c>
      <c r="E39" s="14" t="s">
        <v>4</v>
      </c>
      <c r="F39" s="15" t="s">
        <v>3</v>
      </c>
      <c r="G39" s="14" t="s">
        <v>4</v>
      </c>
    </row>
    <row r="40" spans="1:7" x14ac:dyDescent="0.25">
      <c r="A40" s="382">
        <v>2017</v>
      </c>
      <c r="B40" s="227">
        <v>20</v>
      </c>
      <c r="C40" s="356">
        <f>B40/F40</f>
        <v>0.25641025641025639</v>
      </c>
      <c r="D40" s="227">
        <v>58</v>
      </c>
      <c r="E40" s="173">
        <f>D40/F40</f>
        <v>0.74358974358974361</v>
      </c>
      <c r="F40" s="123">
        <f t="shared" ref="F40:F41" si="0">B40+D40</f>
        <v>78</v>
      </c>
      <c r="G40" s="173">
        <v>1</v>
      </c>
    </row>
    <row r="41" spans="1:7" x14ac:dyDescent="0.25">
      <c r="A41" s="382">
        <v>2018</v>
      </c>
      <c r="B41" s="227">
        <v>11</v>
      </c>
      <c r="C41" s="356">
        <f t="shared" ref="C41:C43" si="1">B41/F41</f>
        <v>0.15492957746478872</v>
      </c>
      <c r="D41" s="227">
        <v>60</v>
      </c>
      <c r="E41" s="173">
        <f t="shared" ref="E41:E43" si="2">D41/F41</f>
        <v>0.84507042253521125</v>
      </c>
      <c r="F41" s="123">
        <f t="shared" si="0"/>
        <v>71</v>
      </c>
      <c r="G41" s="173">
        <v>1</v>
      </c>
    </row>
    <row r="42" spans="1:7" x14ac:dyDescent="0.25">
      <c r="A42" s="382">
        <v>2019</v>
      </c>
      <c r="B42" s="227">
        <v>14</v>
      </c>
      <c r="C42" s="356">
        <f t="shared" si="1"/>
        <v>0.17948717948717949</v>
      </c>
      <c r="D42" s="227">
        <v>64</v>
      </c>
      <c r="E42" s="173">
        <f t="shared" si="2"/>
        <v>0.82051282051282048</v>
      </c>
      <c r="F42" s="123">
        <f>B42+D42</f>
        <v>78</v>
      </c>
      <c r="G42" s="173">
        <v>1</v>
      </c>
    </row>
    <row r="43" spans="1:7" x14ac:dyDescent="0.25">
      <c r="A43" s="382">
        <v>2020</v>
      </c>
      <c r="B43" s="227">
        <v>18</v>
      </c>
      <c r="C43" s="356">
        <f t="shared" si="1"/>
        <v>0.18</v>
      </c>
      <c r="D43" s="227">
        <v>82</v>
      </c>
      <c r="E43" s="173">
        <f t="shared" si="2"/>
        <v>0.82</v>
      </c>
      <c r="F43" s="123">
        <f>B43+D43</f>
        <v>100</v>
      </c>
      <c r="G43" s="173">
        <v>1</v>
      </c>
    </row>
    <row r="44" spans="1:7" x14ac:dyDescent="0.25">
      <c r="A44" s="382">
        <v>2021</v>
      </c>
      <c r="B44" s="227">
        <v>22</v>
      </c>
      <c r="C44" s="356">
        <f>B44/F44</f>
        <v>0.20560747663551401</v>
      </c>
      <c r="D44" s="227">
        <v>85</v>
      </c>
      <c r="E44" s="173">
        <f>D44/F44</f>
        <v>0.79439252336448596</v>
      </c>
      <c r="F44" s="123">
        <f>SUM(B44+D44)</f>
        <v>107</v>
      </c>
      <c r="G44" s="173">
        <v>1</v>
      </c>
    </row>
    <row r="45" spans="1:7" x14ac:dyDescent="0.25">
      <c r="A45" s="383">
        <v>2022</v>
      </c>
      <c r="B45" s="229">
        <v>20</v>
      </c>
      <c r="C45" s="220">
        <f>B45/F45</f>
        <v>0.19607843137254902</v>
      </c>
      <c r="D45" s="229">
        <v>82</v>
      </c>
      <c r="E45" s="174">
        <f>D45/F45</f>
        <v>0.80392156862745101</v>
      </c>
      <c r="F45" s="128">
        <f>SUM(B45+D45)</f>
        <v>102</v>
      </c>
      <c r="G45" s="174">
        <v>1</v>
      </c>
    </row>
    <row r="46" spans="1:7" x14ac:dyDescent="0.25">
      <c r="A46" s="38" t="s">
        <v>189</v>
      </c>
      <c r="B46" s="7"/>
      <c r="C46" s="7"/>
      <c r="D46" s="7"/>
      <c r="E46" s="7"/>
      <c r="F46" s="7"/>
      <c r="G46" s="7"/>
    </row>
    <row r="47" spans="1:7" x14ac:dyDescent="0.25">
      <c r="A47" s="7"/>
      <c r="B47" s="7"/>
      <c r="C47" s="7"/>
      <c r="D47" s="7"/>
      <c r="E47" s="7"/>
      <c r="F47" s="7"/>
      <c r="G47" s="7"/>
    </row>
    <row r="48" spans="1:7" x14ac:dyDescent="0.25">
      <c r="A48" s="1" t="s">
        <v>486</v>
      </c>
    </row>
    <row r="49" spans="1:13" x14ac:dyDescent="0.25">
      <c r="A49" s="334"/>
      <c r="B49" s="514">
        <v>2021</v>
      </c>
      <c r="C49" s="505"/>
      <c r="D49" s="505"/>
      <c r="E49" s="505"/>
      <c r="F49" s="505"/>
      <c r="G49" s="506"/>
      <c r="H49" s="514">
        <v>2022</v>
      </c>
      <c r="I49" s="505"/>
      <c r="J49" s="505"/>
      <c r="K49" s="505"/>
      <c r="L49" s="505"/>
      <c r="M49" s="506"/>
    </row>
    <row r="50" spans="1:13" x14ac:dyDescent="0.25">
      <c r="A50" s="279"/>
      <c r="B50" s="515" t="s">
        <v>0</v>
      </c>
      <c r="C50" s="516"/>
      <c r="D50" s="508" t="s">
        <v>1</v>
      </c>
      <c r="E50" s="509"/>
      <c r="F50" s="510" t="s">
        <v>167</v>
      </c>
      <c r="G50" s="509"/>
      <c r="H50" s="508" t="s">
        <v>0</v>
      </c>
      <c r="I50" s="509"/>
      <c r="J50" s="508" t="s">
        <v>1</v>
      </c>
      <c r="K50" s="509"/>
      <c r="L50" s="510" t="s">
        <v>167</v>
      </c>
      <c r="M50" s="509"/>
    </row>
    <row r="51" spans="1:13" s="278" customFormat="1" x14ac:dyDescent="0.25">
      <c r="A51" s="279"/>
      <c r="B51" s="13" t="s">
        <v>3</v>
      </c>
      <c r="C51" s="14" t="s">
        <v>4</v>
      </c>
      <c r="D51" s="15" t="s">
        <v>3</v>
      </c>
      <c r="E51" s="14" t="s">
        <v>4</v>
      </c>
      <c r="F51" s="13" t="s">
        <v>3</v>
      </c>
      <c r="G51" s="14" t="s">
        <v>4</v>
      </c>
      <c r="H51" s="15" t="s">
        <v>3</v>
      </c>
      <c r="I51" s="14" t="s">
        <v>4</v>
      </c>
      <c r="J51" s="15" t="s">
        <v>3</v>
      </c>
      <c r="K51" s="14" t="s">
        <v>4</v>
      </c>
      <c r="L51" s="13" t="s">
        <v>3</v>
      </c>
      <c r="M51" s="14" t="s">
        <v>4</v>
      </c>
    </row>
    <row r="52" spans="1:13" x14ac:dyDescent="0.25">
      <c r="A52" s="384" t="s">
        <v>11</v>
      </c>
      <c r="B52" s="235">
        <v>1</v>
      </c>
      <c r="C52" s="165">
        <v>0.05</v>
      </c>
      <c r="D52" s="233">
        <v>3</v>
      </c>
      <c r="E52" s="165">
        <v>0.04</v>
      </c>
      <c r="F52" s="123">
        <f>SUM(B52,D52)</f>
        <v>4</v>
      </c>
      <c r="G52" s="125">
        <f>F52/$F$57</f>
        <v>3.7383177570093455E-2</v>
      </c>
      <c r="H52" s="123">
        <v>0</v>
      </c>
      <c r="I52" s="125">
        <v>0</v>
      </c>
      <c r="J52" s="123">
        <v>3</v>
      </c>
      <c r="K52" s="125">
        <v>3.6585365853658534E-2</v>
      </c>
      <c r="L52" s="123">
        <f>SUM(H52,J52)</f>
        <v>3</v>
      </c>
      <c r="M52" s="125">
        <f>L52/$L$57</f>
        <v>2.9411764705882353E-2</v>
      </c>
    </row>
    <row r="53" spans="1:13" x14ac:dyDescent="0.25">
      <c r="A53" s="384" t="s">
        <v>9</v>
      </c>
      <c r="B53" s="235">
        <v>8</v>
      </c>
      <c r="C53" s="165">
        <v>0.36</v>
      </c>
      <c r="D53" s="233">
        <v>37</v>
      </c>
      <c r="E53" s="165">
        <v>0.44</v>
      </c>
      <c r="F53" s="123">
        <f t="shared" ref="F53:F57" si="3">SUM(B53,D53)</f>
        <v>45</v>
      </c>
      <c r="G53" s="125">
        <f t="shared" ref="G53:G57" si="4">F53/$F$57</f>
        <v>0.42056074766355139</v>
      </c>
      <c r="H53" s="123">
        <v>6</v>
      </c>
      <c r="I53" s="125">
        <v>0.3</v>
      </c>
      <c r="J53" s="123">
        <v>37</v>
      </c>
      <c r="K53" s="125">
        <v>0.45121951219512196</v>
      </c>
      <c r="L53" s="123">
        <f t="shared" ref="L53:L57" si="5">SUM(H53,J53)</f>
        <v>43</v>
      </c>
      <c r="M53" s="125">
        <f t="shared" ref="M53:M57" si="6">L53/$L$57</f>
        <v>0.42156862745098039</v>
      </c>
    </row>
    <row r="54" spans="1:13" x14ac:dyDescent="0.25">
      <c r="A54" s="384" t="s">
        <v>190</v>
      </c>
      <c r="B54" s="235">
        <v>3</v>
      </c>
      <c r="C54" s="165">
        <v>0.14000000000000001</v>
      </c>
      <c r="D54" s="233">
        <v>19</v>
      </c>
      <c r="E54" s="165">
        <v>0.22</v>
      </c>
      <c r="F54" s="123">
        <f t="shared" si="3"/>
        <v>22</v>
      </c>
      <c r="G54" s="125">
        <f t="shared" si="4"/>
        <v>0.20560747663551401</v>
      </c>
      <c r="H54" s="123">
        <v>7</v>
      </c>
      <c r="I54" s="125">
        <v>0.35</v>
      </c>
      <c r="J54" s="123">
        <v>17</v>
      </c>
      <c r="K54" s="125">
        <v>0.2073170731707317</v>
      </c>
      <c r="L54" s="123">
        <f t="shared" si="5"/>
        <v>24</v>
      </c>
      <c r="M54" s="125">
        <f t="shared" si="6"/>
        <v>0.23529411764705882</v>
      </c>
    </row>
    <row r="55" spans="1:13" x14ac:dyDescent="0.25">
      <c r="A55" s="384" t="s">
        <v>376</v>
      </c>
      <c r="B55" s="235">
        <v>1</v>
      </c>
      <c r="C55" s="165">
        <v>0.05</v>
      </c>
      <c r="D55" s="233">
        <v>2</v>
      </c>
      <c r="E55" s="165">
        <v>0.02</v>
      </c>
      <c r="F55" s="123">
        <f t="shared" si="3"/>
        <v>3</v>
      </c>
      <c r="G55" s="125">
        <f t="shared" si="4"/>
        <v>2.8037383177570093E-2</v>
      </c>
      <c r="H55" s="123">
        <v>0</v>
      </c>
      <c r="I55" s="125">
        <v>0</v>
      </c>
      <c r="J55" s="123">
        <v>1</v>
      </c>
      <c r="K55" s="125">
        <v>1.2195121951219513E-2</v>
      </c>
      <c r="L55" s="123">
        <f t="shared" si="5"/>
        <v>1</v>
      </c>
      <c r="M55" s="125">
        <f t="shared" si="6"/>
        <v>9.8039215686274508E-3</v>
      </c>
    </row>
    <row r="56" spans="1:13" x14ac:dyDescent="0.25">
      <c r="A56" s="384" t="s">
        <v>8</v>
      </c>
      <c r="B56" s="235">
        <v>9</v>
      </c>
      <c r="C56" s="165">
        <v>0.41</v>
      </c>
      <c r="D56" s="233">
        <v>24</v>
      </c>
      <c r="E56" s="165">
        <v>0.28000000000000003</v>
      </c>
      <c r="F56" s="123">
        <f t="shared" si="3"/>
        <v>33</v>
      </c>
      <c r="G56" s="125">
        <f t="shared" si="4"/>
        <v>0.30841121495327101</v>
      </c>
      <c r="H56" s="123">
        <v>7</v>
      </c>
      <c r="I56" s="125">
        <v>0.35</v>
      </c>
      <c r="J56" s="123">
        <v>24</v>
      </c>
      <c r="K56" s="125">
        <v>0.29268292682926828</v>
      </c>
      <c r="L56" s="123">
        <f t="shared" si="5"/>
        <v>31</v>
      </c>
      <c r="M56" s="125">
        <f t="shared" si="6"/>
        <v>0.30392156862745096</v>
      </c>
    </row>
    <row r="57" spans="1:13" x14ac:dyDescent="0.25">
      <c r="A57" s="385" t="s">
        <v>2</v>
      </c>
      <c r="B57" s="236">
        <v>22</v>
      </c>
      <c r="C57" s="184">
        <v>1</v>
      </c>
      <c r="D57" s="234">
        <v>85</v>
      </c>
      <c r="E57" s="184">
        <v>1</v>
      </c>
      <c r="F57" s="229">
        <f t="shared" si="3"/>
        <v>107</v>
      </c>
      <c r="G57" s="130">
        <f t="shared" si="4"/>
        <v>1</v>
      </c>
      <c r="H57" s="229">
        <v>20</v>
      </c>
      <c r="I57" s="130">
        <v>1</v>
      </c>
      <c r="J57" s="128">
        <v>82</v>
      </c>
      <c r="K57" s="130">
        <v>1</v>
      </c>
      <c r="L57" s="229">
        <f t="shared" si="5"/>
        <v>102</v>
      </c>
      <c r="M57" s="130">
        <f t="shared" si="6"/>
        <v>1</v>
      </c>
    </row>
    <row r="58" spans="1:13" x14ac:dyDescent="0.25">
      <c r="A58" s="38" t="s">
        <v>189</v>
      </c>
      <c r="B58" s="32"/>
      <c r="C58" s="32"/>
      <c r="D58" s="39"/>
      <c r="E58" s="40"/>
      <c r="F58" s="39"/>
      <c r="G58" s="40"/>
    </row>
    <row r="62" spans="1:13" x14ac:dyDescent="0.25">
      <c r="A62" s="1" t="s">
        <v>487</v>
      </c>
    </row>
    <row r="63" spans="1:13" x14ac:dyDescent="0.25">
      <c r="A63" s="334"/>
      <c r="B63" s="514">
        <v>2021</v>
      </c>
      <c r="C63" s="505"/>
      <c r="D63" s="505"/>
      <c r="E63" s="505"/>
      <c r="F63" s="505"/>
      <c r="G63" s="506"/>
      <c r="H63" s="514">
        <v>2022</v>
      </c>
      <c r="I63" s="505"/>
      <c r="J63" s="505"/>
      <c r="K63" s="505"/>
      <c r="L63" s="505"/>
      <c r="M63" s="506"/>
    </row>
    <row r="64" spans="1:13" s="278" customFormat="1" x14ac:dyDescent="0.25">
      <c r="A64" s="279"/>
      <c r="B64" s="510" t="s">
        <v>0</v>
      </c>
      <c r="C64" s="509"/>
      <c r="D64" s="508" t="s">
        <v>1</v>
      </c>
      <c r="E64" s="509"/>
      <c r="F64" s="510" t="s">
        <v>167</v>
      </c>
      <c r="G64" s="509"/>
      <c r="H64" s="515" t="s">
        <v>0</v>
      </c>
      <c r="I64" s="516"/>
      <c r="J64" s="508" t="s">
        <v>1</v>
      </c>
      <c r="K64" s="509"/>
      <c r="L64" s="510" t="s">
        <v>167</v>
      </c>
      <c r="M64" s="509"/>
    </row>
    <row r="65" spans="1:13" s="278" customFormat="1" x14ac:dyDescent="0.25">
      <c r="A65" s="279"/>
      <c r="B65" s="13" t="s">
        <v>3</v>
      </c>
      <c r="C65" s="14" t="s">
        <v>4</v>
      </c>
      <c r="D65" s="15" t="s">
        <v>3</v>
      </c>
      <c r="E65" s="14" t="s">
        <v>4</v>
      </c>
      <c r="F65" s="13" t="s">
        <v>3</v>
      </c>
      <c r="G65" s="14" t="s">
        <v>4</v>
      </c>
      <c r="H65" s="15" t="s">
        <v>3</v>
      </c>
      <c r="I65" s="14" t="s">
        <v>4</v>
      </c>
      <c r="J65" s="15" t="s">
        <v>3</v>
      </c>
      <c r="K65" s="14" t="s">
        <v>4</v>
      </c>
      <c r="L65" s="13" t="s">
        <v>3</v>
      </c>
      <c r="M65" s="14" t="s">
        <v>4</v>
      </c>
    </row>
    <row r="66" spans="1:13" x14ac:dyDescent="0.25">
      <c r="A66" s="384" t="s">
        <v>192</v>
      </c>
      <c r="B66" s="235">
        <v>15</v>
      </c>
      <c r="C66" s="165">
        <v>0.68181818181818177</v>
      </c>
      <c r="D66" s="233">
        <v>20</v>
      </c>
      <c r="E66" s="165">
        <v>0.23529411764705882</v>
      </c>
      <c r="F66" s="235">
        <v>35</v>
      </c>
      <c r="G66" s="165">
        <v>0.32710280373831774</v>
      </c>
      <c r="H66" s="233">
        <v>13</v>
      </c>
      <c r="I66" s="165">
        <v>0.65</v>
      </c>
      <c r="J66" s="233">
        <v>21</v>
      </c>
      <c r="K66" s="165">
        <v>0.25609756097560976</v>
      </c>
      <c r="L66" s="235">
        <v>34</v>
      </c>
      <c r="M66" s="165">
        <v>0.33333333333333331</v>
      </c>
    </row>
    <row r="67" spans="1:13" x14ac:dyDescent="0.25">
      <c r="A67" s="384" t="s">
        <v>193</v>
      </c>
      <c r="B67" s="235">
        <v>2</v>
      </c>
      <c r="C67" s="165">
        <v>9.0909090909090912E-2</v>
      </c>
      <c r="D67" s="233">
        <v>43</v>
      </c>
      <c r="E67" s="165">
        <v>0.50588235294117645</v>
      </c>
      <c r="F67" s="235">
        <v>45</v>
      </c>
      <c r="G67" s="165">
        <v>0.42056074766355139</v>
      </c>
      <c r="H67" s="233">
        <v>6</v>
      </c>
      <c r="I67" s="165">
        <v>0.3</v>
      </c>
      <c r="J67" s="233">
        <v>38</v>
      </c>
      <c r="K67" s="165">
        <v>0.46341463414634149</v>
      </c>
      <c r="L67" s="235">
        <v>44</v>
      </c>
      <c r="M67" s="165">
        <v>0.43137254901960786</v>
      </c>
    </row>
    <row r="68" spans="1:13" x14ac:dyDescent="0.25">
      <c r="A68" s="384" t="s">
        <v>194</v>
      </c>
      <c r="B68" s="235">
        <v>5</v>
      </c>
      <c r="C68" s="165">
        <v>0.22727272727272727</v>
      </c>
      <c r="D68" s="233">
        <v>22</v>
      </c>
      <c r="E68" s="165">
        <v>0.25882352941176473</v>
      </c>
      <c r="F68" s="235">
        <v>27</v>
      </c>
      <c r="G68" s="165">
        <v>0.25233644859813081</v>
      </c>
      <c r="H68" s="233">
        <v>1</v>
      </c>
      <c r="I68" s="165">
        <v>0.05</v>
      </c>
      <c r="J68" s="233">
        <v>23</v>
      </c>
      <c r="K68" s="165">
        <v>0.28048780487804881</v>
      </c>
      <c r="L68" s="235">
        <v>24</v>
      </c>
      <c r="M68" s="165">
        <v>0.23529411764705882</v>
      </c>
    </row>
    <row r="69" spans="1:13" x14ac:dyDescent="0.25">
      <c r="A69" s="385" t="s">
        <v>2</v>
      </c>
      <c r="B69" s="236">
        <v>22</v>
      </c>
      <c r="C69" s="184">
        <v>1</v>
      </c>
      <c r="D69" s="234">
        <v>85</v>
      </c>
      <c r="E69" s="184">
        <v>1</v>
      </c>
      <c r="F69" s="236">
        <v>107</v>
      </c>
      <c r="G69" s="184">
        <v>1</v>
      </c>
      <c r="H69" s="236">
        <v>20</v>
      </c>
      <c r="I69" s="184">
        <v>1</v>
      </c>
      <c r="J69" s="234">
        <v>82</v>
      </c>
      <c r="K69" s="184">
        <v>1</v>
      </c>
      <c r="L69" s="236">
        <v>102</v>
      </c>
      <c r="M69" s="184">
        <v>1</v>
      </c>
    </row>
    <row r="70" spans="1:13" x14ac:dyDescent="0.25">
      <c r="A70" s="7" t="s">
        <v>189</v>
      </c>
      <c r="B70" s="7"/>
      <c r="C70" s="7"/>
      <c r="D70" s="7"/>
      <c r="E70" s="7"/>
      <c r="F70" s="7"/>
      <c r="G70" s="7"/>
      <c r="J70" s="7"/>
      <c r="K70" s="7"/>
      <c r="L70" s="7"/>
      <c r="M70" s="7"/>
    </row>
    <row r="76" spans="1:13" x14ac:dyDescent="0.25">
      <c r="A76" s="1" t="s">
        <v>488</v>
      </c>
    </row>
    <row r="77" spans="1:13" x14ac:dyDescent="0.25">
      <c r="A77" s="33"/>
      <c r="B77" s="515">
        <v>2018</v>
      </c>
      <c r="C77" s="516"/>
      <c r="D77" s="537">
        <v>2019</v>
      </c>
      <c r="E77" s="537"/>
      <c r="F77" s="515">
        <v>2020</v>
      </c>
      <c r="G77" s="516"/>
      <c r="H77" s="537">
        <v>2021</v>
      </c>
      <c r="I77" s="537"/>
      <c r="J77" s="515">
        <v>2022</v>
      </c>
      <c r="K77" s="516"/>
    </row>
    <row r="78" spans="1:13" s="278" customFormat="1" x14ac:dyDescent="0.25">
      <c r="A78" s="265"/>
      <c r="B78" s="13" t="s">
        <v>3</v>
      </c>
      <c r="C78" s="14" t="s">
        <v>4</v>
      </c>
      <c r="D78" s="15" t="s">
        <v>3</v>
      </c>
      <c r="E78" s="15" t="s">
        <v>4</v>
      </c>
      <c r="F78" s="13" t="s">
        <v>3</v>
      </c>
      <c r="G78" s="14" t="s">
        <v>4</v>
      </c>
      <c r="H78" s="15" t="s">
        <v>3</v>
      </c>
      <c r="I78" s="15" t="s">
        <v>195</v>
      </c>
      <c r="J78" s="13" t="s">
        <v>3</v>
      </c>
      <c r="K78" s="14" t="s">
        <v>4</v>
      </c>
    </row>
    <row r="79" spans="1:13" x14ac:dyDescent="0.25">
      <c r="A79" s="227" t="s">
        <v>0</v>
      </c>
      <c r="B79" s="386">
        <v>117</v>
      </c>
      <c r="C79" s="169">
        <v>0.183</v>
      </c>
      <c r="D79" s="388">
        <v>85</v>
      </c>
      <c r="E79" s="387">
        <v>0.13</v>
      </c>
      <c r="F79" s="386">
        <v>72</v>
      </c>
      <c r="G79" s="169">
        <v>0.127</v>
      </c>
      <c r="H79" s="388">
        <v>60</v>
      </c>
      <c r="I79" s="387">
        <v>0.15625</v>
      </c>
      <c r="J79" s="386">
        <v>108</v>
      </c>
      <c r="K79" s="169">
        <v>0.19459459459459461</v>
      </c>
    </row>
    <row r="80" spans="1:13" x14ac:dyDescent="0.25">
      <c r="A80" s="229" t="s">
        <v>1</v>
      </c>
      <c r="B80" s="236">
        <v>522</v>
      </c>
      <c r="C80" s="184">
        <v>0.81699999999999995</v>
      </c>
      <c r="D80" s="234">
        <v>567</v>
      </c>
      <c r="E80" s="204">
        <v>0.87</v>
      </c>
      <c r="F80" s="236">
        <v>493</v>
      </c>
      <c r="G80" s="184">
        <v>0.873</v>
      </c>
      <c r="H80" s="234">
        <v>324</v>
      </c>
      <c r="I80" s="204">
        <v>0.84375</v>
      </c>
      <c r="J80" s="236">
        <v>447</v>
      </c>
      <c r="K80" s="171">
        <v>0.80540540540540539</v>
      </c>
    </row>
    <row r="81" spans="1:8" x14ac:dyDescent="0.25">
      <c r="A81" s="7" t="s">
        <v>502</v>
      </c>
      <c r="B81" s="7"/>
      <c r="C81" s="7"/>
      <c r="D81" s="7"/>
      <c r="E81" s="7"/>
      <c r="F81" s="7"/>
      <c r="G81" s="7"/>
    </row>
    <row r="88" spans="1:8" x14ac:dyDescent="0.25">
      <c r="A88" s="1" t="s">
        <v>489</v>
      </c>
      <c r="H88" s="21"/>
    </row>
    <row r="89" spans="1:8" x14ac:dyDescent="0.25">
      <c r="A89" s="33"/>
      <c r="B89" s="34">
        <v>2018</v>
      </c>
      <c r="C89" s="34">
        <v>2019</v>
      </c>
      <c r="D89" s="34">
        <v>2020</v>
      </c>
      <c r="E89" s="34">
        <v>2021</v>
      </c>
      <c r="F89" s="12">
        <v>2022</v>
      </c>
    </row>
    <row r="90" spans="1:8" x14ac:dyDescent="0.25">
      <c r="A90" s="35" t="s">
        <v>5</v>
      </c>
      <c r="B90" s="36"/>
      <c r="C90" s="36"/>
      <c r="D90" s="36"/>
      <c r="E90" s="36"/>
      <c r="F90" s="37"/>
    </row>
    <row r="91" spans="1:8" x14ac:dyDescent="0.25">
      <c r="A91" s="227" t="s">
        <v>196</v>
      </c>
      <c r="B91" s="221">
        <v>4696</v>
      </c>
      <c r="C91" s="221">
        <v>5069</v>
      </c>
      <c r="D91" s="221">
        <v>5120</v>
      </c>
      <c r="E91" s="221">
        <v>4754</v>
      </c>
      <c r="F91" s="228">
        <v>5113</v>
      </c>
    </row>
    <row r="92" spans="1:8" x14ac:dyDescent="0.25">
      <c r="A92" s="227" t="s">
        <v>197</v>
      </c>
      <c r="B92" s="221">
        <v>1147262</v>
      </c>
      <c r="C92" s="221">
        <v>1161377</v>
      </c>
      <c r="D92" s="221">
        <v>1174096</v>
      </c>
      <c r="E92" s="221">
        <v>1199220</v>
      </c>
      <c r="F92" s="228">
        <v>1213923</v>
      </c>
    </row>
    <row r="93" spans="1:8" x14ac:dyDescent="0.25">
      <c r="A93" s="229" t="s">
        <v>198</v>
      </c>
      <c r="B93" s="237">
        <f>(B91/B92)*1000</f>
        <v>4.0932236925828622</v>
      </c>
      <c r="C93" s="237">
        <f>(C91/C92)*1000</f>
        <v>4.3646464498608113</v>
      </c>
      <c r="D93" s="237">
        <f>(D91/D92)*1000</f>
        <v>4.3608018424387787</v>
      </c>
      <c r="E93" s="237">
        <f>(E91/E92)*1000</f>
        <v>3.9642434248928469</v>
      </c>
      <c r="F93" s="238">
        <f>(F91/F92)*1000</f>
        <v>4.211964020782208</v>
      </c>
    </row>
    <row r="94" spans="1:8" x14ac:dyDescent="0.25">
      <c r="A94" s="35" t="s">
        <v>6</v>
      </c>
      <c r="B94" s="36"/>
      <c r="C94" s="36"/>
      <c r="D94" s="36"/>
      <c r="E94" s="36"/>
      <c r="F94" s="37"/>
    </row>
    <row r="95" spans="1:8" x14ac:dyDescent="0.25">
      <c r="A95" s="227" t="s">
        <v>196</v>
      </c>
      <c r="B95" s="221">
        <v>166890</v>
      </c>
      <c r="C95" s="221">
        <v>161123</v>
      </c>
      <c r="D95" s="221">
        <v>160646</v>
      </c>
      <c r="E95" s="221">
        <v>164608</v>
      </c>
      <c r="F95" s="228">
        <v>162422</v>
      </c>
    </row>
    <row r="96" spans="1:8" x14ac:dyDescent="0.25">
      <c r="A96" s="227" t="s">
        <v>197</v>
      </c>
      <c r="B96" s="221">
        <v>30075105</v>
      </c>
      <c r="C96" s="221">
        <v>30261351</v>
      </c>
      <c r="D96" s="221">
        <v>30389382</v>
      </c>
      <c r="E96" s="221">
        <v>30462921</v>
      </c>
      <c r="F96" s="228">
        <v>30581534</v>
      </c>
    </row>
    <row r="97" spans="1:7" x14ac:dyDescent="0.25">
      <c r="A97" s="229" t="s">
        <v>199</v>
      </c>
      <c r="B97" s="237">
        <f>(B95/B96)*1000</f>
        <v>5.5491078086011667</v>
      </c>
      <c r="C97" s="237">
        <f>(C95/C96)*1000</f>
        <v>5.3243822458554479</v>
      </c>
      <c r="D97" s="237">
        <f>(D95/D96)*1000</f>
        <v>5.2862542581484551</v>
      </c>
      <c r="E97" s="237">
        <f>(E95/E96)*1000</f>
        <v>5.4035527321887491</v>
      </c>
      <c r="F97" s="238">
        <f>(F95/F96)*1000</f>
        <v>5.3111135628448203</v>
      </c>
    </row>
    <row r="98" spans="1:7" x14ac:dyDescent="0.25">
      <c r="A98" s="7" t="s">
        <v>501</v>
      </c>
    </row>
    <row r="100" spans="1:7" x14ac:dyDescent="0.25">
      <c r="A100" s="11" t="s">
        <v>200</v>
      </c>
      <c r="B100" s="7"/>
      <c r="C100" s="7"/>
      <c r="D100" s="7"/>
      <c r="E100" s="7"/>
      <c r="F100" s="7"/>
    </row>
    <row r="101" spans="1:7" x14ac:dyDescent="0.25">
      <c r="A101" s="33"/>
      <c r="B101" s="34">
        <v>2018</v>
      </c>
      <c r="C101" s="34">
        <v>2019</v>
      </c>
      <c r="D101" s="34">
        <v>2020</v>
      </c>
      <c r="E101" s="34">
        <v>2021</v>
      </c>
      <c r="F101" s="12">
        <v>2022</v>
      </c>
    </row>
    <row r="102" spans="1:7" x14ac:dyDescent="0.25">
      <c r="A102" s="65" t="s">
        <v>201</v>
      </c>
      <c r="B102" s="242">
        <v>2389</v>
      </c>
      <c r="C102" s="242">
        <v>2516</v>
      </c>
      <c r="D102" s="242">
        <v>2690</v>
      </c>
      <c r="E102" s="242">
        <v>1710</v>
      </c>
      <c r="F102" s="243">
        <v>2334</v>
      </c>
    </row>
    <row r="103" spans="1:7" x14ac:dyDescent="0.25">
      <c r="A103" s="239" t="s">
        <v>202</v>
      </c>
      <c r="B103" s="221">
        <v>36</v>
      </c>
      <c r="C103" s="221">
        <v>43</v>
      </c>
      <c r="D103" s="221">
        <v>56</v>
      </c>
      <c r="E103" s="221">
        <v>62</v>
      </c>
      <c r="F103" s="228">
        <v>50</v>
      </c>
    </row>
    <row r="104" spans="1:7" x14ac:dyDescent="0.25">
      <c r="A104" s="239" t="s">
        <v>203</v>
      </c>
      <c r="B104" s="221">
        <v>103</v>
      </c>
      <c r="C104" s="221">
        <v>125</v>
      </c>
      <c r="D104" s="221">
        <v>143</v>
      </c>
      <c r="E104" s="221">
        <v>112</v>
      </c>
      <c r="F104" s="228">
        <v>111</v>
      </c>
    </row>
    <row r="105" spans="1:7" x14ac:dyDescent="0.25">
      <c r="A105" s="239" t="s">
        <v>204</v>
      </c>
      <c r="B105" s="221">
        <v>514</v>
      </c>
      <c r="C105" s="221">
        <v>596</v>
      </c>
      <c r="D105" s="221">
        <v>565</v>
      </c>
      <c r="E105" s="221">
        <v>467</v>
      </c>
      <c r="F105" s="228">
        <v>704</v>
      </c>
    </row>
    <row r="106" spans="1:7" x14ac:dyDescent="0.25">
      <c r="A106" s="239" t="s">
        <v>205</v>
      </c>
      <c r="B106" s="221">
        <v>1736</v>
      </c>
      <c r="C106" s="221">
        <v>1752</v>
      </c>
      <c r="D106" s="221">
        <v>1926</v>
      </c>
      <c r="E106" s="221">
        <v>1069</v>
      </c>
      <c r="F106" s="228">
        <v>1469</v>
      </c>
    </row>
    <row r="107" spans="1:7" x14ac:dyDescent="0.25">
      <c r="A107" s="65" t="s">
        <v>206</v>
      </c>
      <c r="B107" s="242">
        <v>6</v>
      </c>
      <c r="C107" s="242">
        <v>70</v>
      </c>
      <c r="D107" s="242">
        <v>73</v>
      </c>
      <c r="E107" s="242">
        <v>75</v>
      </c>
      <c r="F107" s="243">
        <v>65</v>
      </c>
    </row>
    <row r="108" spans="1:7" x14ac:dyDescent="0.25">
      <c r="A108" s="239" t="s">
        <v>207</v>
      </c>
      <c r="B108" s="221">
        <v>5</v>
      </c>
      <c r="C108" s="221">
        <v>60</v>
      </c>
      <c r="D108" s="221">
        <v>67</v>
      </c>
      <c r="E108" s="221">
        <v>60</v>
      </c>
      <c r="F108" s="228">
        <v>30</v>
      </c>
    </row>
    <row r="109" spans="1:7" x14ac:dyDescent="0.25">
      <c r="A109" s="239" t="s">
        <v>208</v>
      </c>
      <c r="B109" s="240">
        <v>1</v>
      </c>
      <c r="C109" s="240">
        <v>10</v>
      </c>
      <c r="D109" s="240">
        <v>6</v>
      </c>
      <c r="E109" s="240">
        <v>15</v>
      </c>
      <c r="F109" s="241">
        <v>35</v>
      </c>
    </row>
    <row r="110" spans="1:7" x14ac:dyDescent="0.25">
      <c r="A110" s="229" t="s">
        <v>196</v>
      </c>
      <c r="B110" s="183">
        <v>4696</v>
      </c>
      <c r="C110" s="183">
        <v>5069</v>
      </c>
      <c r="D110" s="183">
        <v>5120</v>
      </c>
      <c r="E110" s="183">
        <v>4754</v>
      </c>
      <c r="F110" s="260">
        <v>5113</v>
      </c>
    </row>
    <row r="111" spans="1:7" x14ac:dyDescent="0.25">
      <c r="A111" s="32" t="s">
        <v>189</v>
      </c>
      <c r="B111" s="41"/>
      <c r="C111" s="41"/>
      <c r="D111" s="41"/>
      <c r="E111" s="41"/>
      <c r="F111" s="41"/>
    </row>
    <row r="112" spans="1:7" ht="74.45" customHeight="1" x14ac:dyDescent="0.25">
      <c r="A112" s="517" t="s">
        <v>503</v>
      </c>
      <c r="B112" s="517"/>
      <c r="C112" s="517"/>
      <c r="D112" s="517"/>
      <c r="E112" s="517"/>
      <c r="F112" s="517"/>
      <c r="G112" s="517"/>
    </row>
    <row r="113" spans="1:8" x14ac:dyDescent="0.25">
      <c r="A113" s="32"/>
      <c r="B113" s="41"/>
      <c r="C113" s="41"/>
      <c r="D113" s="41"/>
      <c r="E113" s="41"/>
      <c r="F113" s="41"/>
    </row>
    <row r="114" spans="1:8" x14ac:dyDescent="0.25">
      <c r="A114" s="42"/>
      <c r="B114" s="41"/>
      <c r="C114" s="41"/>
      <c r="D114" s="41"/>
      <c r="E114" s="41"/>
      <c r="F114" s="41"/>
    </row>
    <row r="115" spans="1:8" x14ac:dyDescent="0.25">
      <c r="A115" s="11" t="s">
        <v>209</v>
      </c>
      <c r="B115" s="7"/>
      <c r="C115" s="7"/>
      <c r="D115" s="7"/>
      <c r="E115" s="7"/>
      <c r="F115" s="7"/>
    </row>
    <row r="116" spans="1:8" x14ac:dyDescent="0.25">
      <c r="A116" s="33"/>
      <c r="B116" s="34">
        <v>2018</v>
      </c>
      <c r="C116" s="34">
        <v>2019</v>
      </c>
      <c r="D116" s="34">
        <v>2020</v>
      </c>
      <c r="E116" s="34">
        <v>2021</v>
      </c>
      <c r="F116" s="12">
        <v>2022</v>
      </c>
    </row>
    <row r="117" spans="1:8" x14ac:dyDescent="0.25">
      <c r="A117" s="227" t="s">
        <v>210</v>
      </c>
      <c r="B117" s="182">
        <f>B102/B110</f>
        <v>0.50873083475298131</v>
      </c>
      <c r="C117" s="182">
        <f t="shared" ref="C117:F117" si="7">C102/C110</f>
        <v>0.49635036496350365</v>
      </c>
      <c r="D117" s="182">
        <f t="shared" si="7"/>
        <v>0.525390625</v>
      </c>
      <c r="E117" s="182">
        <f t="shared" si="7"/>
        <v>0.35969709718132098</v>
      </c>
      <c r="F117" s="125">
        <f t="shared" si="7"/>
        <v>0.45648347349892432</v>
      </c>
    </row>
    <row r="118" spans="1:8" x14ac:dyDescent="0.25">
      <c r="A118" s="229" t="s">
        <v>211</v>
      </c>
      <c r="B118" s="217">
        <f>B107/B110</f>
        <v>1.2776831345826234E-3</v>
      </c>
      <c r="C118" s="217">
        <f t="shared" ref="C118:F118" si="8">C107/C110</f>
        <v>1.3809429867824028E-2</v>
      </c>
      <c r="D118" s="217">
        <f t="shared" si="8"/>
        <v>1.42578125E-2</v>
      </c>
      <c r="E118" s="217">
        <f t="shared" si="8"/>
        <v>1.5776188472864956E-2</v>
      </c>
      <c r="F118" s="130">
        <f t="shared" si="8"/>
        <v>1.2712693135145708E-2</v>
      </c>
    </row>
    <row r="119" spans="1:8" x14ac:dyDescent="0.25">
      <c r="A119" s="32" t="s">
        <v>189</v>
      </c>
    </row>
    <row r="120" spans="1:8" x14ac:dyDescent="0.25">
      <c r="A120" s="32" t="s">
        <v>493</v>
      </c>
      <c r="H120" s="21"/>
    </row>
    <row r="122" spans="1:8" x14ac:dyDescent="0.25">
      <c r="A122" s="1" t="s">
        <v>212</v>
      </c>
      <c r="F122" s="21"/>
    </row>
    <row r="123" spans="1:8" x14ac:dyDescent="0.25">
      <c r="A123" s="457"/>
      <c r="B123" s="437" t="s">
        <v>3</v>
      </c>
      <c r="C123" s="438" t="s">
        <v>4</v>
      </c>
    </row>
    <row r="124" spans="1:8" x14ac:dyDescent="0.25">
      <c r="A124" s="443" t="s">
        <v>0</v>
      </c>
      <c r="B124" s="244">
        <v>4201</v>
      </c>
      <c r="C124" s="125">
        <v>0.81</v>
      </c>
    </row>
    <row r="125" spans="1:8" x14ac:dyDescent="0.25">
      <c r="A125" s="443" t="s">
        <v>1</v>
      </c>
      <c r="B125" s="244">
        <v>950</v>
      </c>
      <c r="C125" s="125">
        <v>0.18</v>
      </c>
    </row>
    <row r="126" spans="1:8" x14ac:dyDescent="0.25">
      <c r="A126" s="443" t="s">
        <v>191</v>
      </c>
      <c r="B126" s="244">
        <v>25</v>
      </c>
      <c r="C126" s="125" t="s">
        <v>213</v>
      </c>
    </row>
    <row r="127" spans="1:8" x14ac:dyDescent="0.25">
      <c r="A127" s="458" t="s">
        <v>2</v>
      </c>
      <c r="B127" s="245">
        <f>SUM(B124:B126)</f>
        <v>5176</v>
      </c>
      <c r="C127" s="214">
        <v>1</v>
      </c>
    </row>
    <row r="128" spans="1:8" ht="31.5" customHeight="1" x14ac:dyDescent="0.25">
      <c r="A128" s="560" t="s">
        <v>214</v>
      </c>
      <c r="B128" s="560"/>
      <c r="C128" s="560"/>
    </row>
    <row r="130" spans="1:3" x14ac:dyDescent="0.25">
      <c r="A130" s="1" t="s">
        <v>215</v>
      </c>
    </row>
    <row r="131" spans="1:3" x14ac:dyDescent="0.25">
      <c r="A131" s="457"/>
      <c r="B131" s="437" t="s">
        <v>3</v>
      </c>
      <c r="C131" s="438" t="s">
        <v>4</v>
      </c>
    </row>
    <row r="132" spans="1:3" x14ac:dyDescent="0.25">
      <c r="A132" s="443" t="s">
        <v>216</v>
      </c>
      <c r="B132" s="218">
        <v>4934</v>
      </c>
      <c r="C132" s="125">
        <f>B132/$B$138</f>
        <v>0.76662523306401487</v>
      </c>
    </row>
    <row r="133" spans="1:3" x14ac:dyDescent="0.25">
      <c r="A133" s="443" t="s">
        <v>217</v>
      </c>
      <c r="B133" s="218">
        <v>516</v>
      </c>
      <c r="C133" s="125">
        <f t="shared" ref="C133:C136" si="9">B133/$B$138</f>
        <v>8.0174021131137349E-2</v>
      </c>
    </row>
    <row r="134" spans="1:3" x14ac:dyDescent="0.25">
      <c r="A134" s="443" t="s">
        <v>176</v>
      </c>
      <c r="B134" s="218">
        <v>459</v>
      </c>
      <c r="C134" s="125">
        <f t="shared" si="9"/>
        <v>7.1317588564325671E-2</v>
      </c>
    </row>
    <row r="135" spans="1:3" x14ac:dyDescent="0.25">
      <c r="A135" s="443" t="s">
        <v>218</v>
      </c>
      <c r="B135" s="218">
        <v>396</v>
      </c>
      <c r="C135" s="125">
        <f t="shared" si="9"/>
        <v>6.1528899937849595E-2</v>
      </c>
    </row>
    <row r="136" spans="1:3" x14ac:dyDescent="0.25">
      <c r="A136" s="443" t="s">
        <v>219</v>
      </c>
      <c r="B136" s="218">
        <v>105</v>
      </c>
      <c r="C136" s="125">
        <f t="shared" si="9"/>
        <v>1.6314481044126788E-2</v>
      </c>
    </row>
    <row r="137" spans="1:3" x14ac:dyDescent="0.25">
      <c r="A137" s="443" t="s">
        <v>220</v>
      </c>
      <c r="B137" s="218">
        <v>26</v>
      </c>
      <c r="C137" s="219" t="s">
        <v>107</v>
      </c>
    </row>
    <row r="138" spans="1:3" x14ac:dyDescent="0.25">
      <c r="A138" s="458" t="s">
        <v>2</v>
      </c>
      <c r="B138" s="245">
        <f>SUM(B132:B137)</f>
        <v>6436</v>
      </c>
      <c r="C138" s="214">
        <v>1</v>
      </c>
    </row>
    <row r="139" spans="1:3" ht="41.45" customHeight="1" x14ac:dyDescent="0.25">
      <c r="A139" s="560" t="s">
        <v>214</v>
      </c>
      <c r="B139" s="560"/>
      <c r="C139" s="560"/>
    </row>
  </sheetData>
  <sheetProtection algorithmName="SHA-512" hashValue="t27kaQP0ozZW+EcW85wflAyBrWvdfHqsOOwYsR0cklOq8DarZs6wdS1W+MKpt45g70Fh9q7hW2k3cXvLyK/Zxw==" saltValue="0KRxTUtVOi+hf2+r72LNqA==" spinCount="100000" sheet="1" objects="1" scenarios="1" selectLockedCells="1" selectUnlockedCells="1"/>
  <mergeCells count="27">
    <mergeCell ref="H77:I77"/>
    <mergeCell ref="D50:E50"/>
    <mergeCell ref="A112:G112"/>
    <mergeCell ref="A128:C128"/>
    <mergeCell ref="A139:C139"/>
    <mergeCell ref="B64:C64"/>
    <mergeCell ref="D64:E64"/>
    <mergeCell ref="F64:G64"/>
    <mergeCell ref="B77:C77"/>
    <mergeCell ref="D77:E77"/>
    <mergeCell ref="F77:G77"/>
    <mergeCell ref="J77:K77"/>
    <mergeCell ref="B38:C38"/>
    <mergeCell ref="D38:E38"/>
    <mergeCell ref="F38:G38"/>
    <mergeCell ref="B49:G49"/>
    <mergeCell ref="H49:M49"/>
    <mergeCell ref="J64:K64"/>
    <mergeCell ref="L64:M64"/>
    <mergeCell ref="F50:G50"/>
    <mergeCell ref="H50:I50"/>
    <mergeCell ref="J50:K50"/>
    <mergeCell ref="L50:M50"/>
    <mergeCell ref="B63:G63"/>
    <mergeCell ref="H63:M63"/>
    <mergeCell ref="B50:C50"/>
    <mergeCell ref="H64:I64"/>
  </mergeCells>
  <pageMargins left="0.25" right="0.25" top="0.75" bottom="0.75" header="0.3" footer="0.3"/>
  <pageSetup scale="84" fitToHeight="0" orientation="landscape" r:id="rId1"/>
  <rowBreaks count="3" manualBreakCount="3">
    <brk id="34" max="12" man="1"/>
    <brk id="75" max="16383" man="1"/>
    <brk id="13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EFDC6-E05B-4E20-8D07-9D18C6150ADD}">
  <sheetPr codeName="Sheet9">
    <pageSetUpPr fitToPage="1"/>
  </sheetPr>
  <dimension ref="A1:K72"/>
  <sheetViews>
    <sheetView showRuler="0" view="pageBreakPreview" topLeftCell="A49" zoomScaleNormal="100" zoomScaleSheetLayoutView="100" workbookViewId="0">
      <selection activeCell="I61" sqref="I61"/>
    </sheetView>
  </sheetViews>
  <sheetFormatPr defaultRowHeight="15" x14ac:dyDescent="0.25"/>
  <cols>
    <col min="1" max="1" width="25.85546875" customWidth="1"/>
    <col min="2" max="2" width="10.5703125" customWidth="1"/>
    <col min="4" max="4" width="12.140625" customWidth="1"/>
    <col min="11" max="11" width="17.85546875" customWidth="1"/>
    <col min="17" max="17" width="22.7109375" customWidth="1"/>
  </cols>
  <sheetData>
    <row r="1" spans="1:10" s="64" customFormat="1" ht="19.5" x14ac:dyDescent="0.3">
      <c r="A1" s="63" t="s">
        <v>269</v>
      </c>
    </row>
    <row r="2" spans="1:10" x14ac:dyDescent="0.25">
      <c r="F2" s="44"/>
      <c r="G2" s="44"/>
      <c r="H2" s="44"/>
      <c r="I2" s="44"/>
      <c r="J2" s="44"/>
    </row>
    <row r="3" spans="1:10" x14ac:dyDescent="0.25">
      <c r="A3" s="1" t="s">
        <v>236</v>
      </c>
    </row>
    <row r="4" spans="1:10" x14ac:dyDescent="0.25">
      <c r="A4" s="285"/>
      <c r="B4" s="200" t="s">
        <v>4</v>
      </c>
      <c r="C4" s="27"/>
      <c r="D4" s="7"/>
    </row>
    <row r="5" spans="1:10" x14ac:dyDescent="0.25">
      <c r="A5" s="227" t="s">
        <v>377</v>
      </c>
      <c r="B5" s="213">
        <v>0.5617977528089888</v>
      </c>
      <c r="C5" s="7"/>
    </row>
    <row r="6" spans="1:10" x14ac:dyDescent="0.25">
      <c r="A6" s="227" t="s">
        <v>237</v>
      </c>
      <c r="B6" s="213">
        <v>0.4358974358974359</v>
      </c>
      <c r="C6" s="7"/>
    </row>
    <row r="7" spans="1:10" x14ac:dyDescent="0.25">
      <c r="A7" s="227" t="s">
        <v>264</v>
      </c>
      <c r="B7" s="213">
        <v>0.43</v>
      </c>
      <c r="C7" s="7"/>
    </row>
    <row r="8" spans="1:10" x14ac:dyDescent="0.25">
      <c r="A8" s="227" t="s">
        <v>265</v>
      </c>
      <c r="B8" s="213">
        <v>0.38</v>
      </c>
    </row>
    <row r="9" spans="1:10" x14ac:dyDescent="0.25">
      <c r="A9" s="227" t="s">
        <v>266</v>
      </c>
      <c r="B9" s="213">
        <v>0.33</v>
      </c>
    </row>
    <row r="10" spans="1:10" x14ac:dyDescent="0.25">
      <c r="A10" s="227" t="s">
        <v>267</v>
      </c>
      <c r="B10" s="213">
        <v>0.25</v>
      </c>
    </row>
    <row r="11" spans="1:10" x14ac:dyDescent="0.25">
      <c r="A11" s="227" t="s">
        <v>268</v>
      </c>
      <c r="B11" s="213">
        <v>0.2</v>
      </c>
    </row>
    <row r="12" spans="1:10" x14ac:dyDescent="0.25">
      <c r="A12" s="229" t="s">
        <v>238</v>
      </c>
      <c r="B12" s="214">
        <v>0.2</v>
      </c>
    </row>
    <row r="13" spans="1:10" ht="47.45" customHeight="1" x14ac:dyDescent="0.25">
      <c r="A13" s="549" t="s">
        <v>239</v>
      </c>
      <c r="B13" s="549"/>
      <c r="C13" s="549"/>
      <c r="D13" s="549"/>
      <c r="E13" s="549"/>
    </row>
    <row r="14" spans="1:10" ht="14.45" customHeight="1" x14ac:dyDescent="0.25"/>
    <row r="15" spans="1:10" ht="14.45" customHeight="1" x14ac:dyDescent="0.25"/>
    <row r="16" spans="1:10" ht="14.45" customHeight="1" x14ac:dyDescent="0.25"/>
    <row r="17" spans="1:3" ht="14.45" customHeight="1" x14ac:dyDescent="0.25"/>
    <row r="18" spans="1:3" ht="14.45" customHeight="1" x14ac:dyDescent="0.25"/>
    <row r="19" spans="1:3" ht="14.45" customHeight="1" x14ac:dyDescent="0.25"/>
    <row r="20" spans="1:3" ht="14.45" customHeight="1" x14ac:dyDescent="0.25"/>
    <row r="21" spans="1:3" ht="14.45" customHeight="1" x14ac:dyDescent="0.25"/>
    <row r="22" spans="1:3" ht="14.45" customHeight="1" x14ac:dyDescent="0.25"/>
    <row r="23" spans="1:3" ht="14.45" customHeight="1" x14ac:dyDescent="0.25"/>
    <row r="24" spans="1:3" ht="14.45" customHeight="1" x14ac:dyDescent="0.25"/>
    <row r="25" spans="1:3" ht="14.45" customHeight="1" x14ac:dyDescent="0.25"/>
    <row r="26" spans="1:3" ht="19.5" x14ac:dyDescent="0.3">
      <c r="A26" s="66" t="s">
        <v>378</v>
      </c>
    </row>
    <row r="27" spans="1:3" ht="14.45" customHeight="1" x14ac:dyDescent="0.25"/>
    <row r="28" spans="1:3" x14ac:dyDescent="0.25">
      <c r="A28" s="1" t="s">
        <v>240</v>
      </c>
    </row>
    <row r="29" spans="1:3" ht="17.45" customHeight="1" x14ac:dyDescent="0.25">
      <c r="A29" s="285"/>
      <c r="B29" s="5" t="s">
        <v>0</v>
      </c>
      <c r="C29" s="4" t="s">
        <v>1</v>
      </c>
    </row>
    <row r="30" spans="1:3" ht="14.45" customHeight="1" x14ac:dyDescent="0.25">
      <c r="A30" s="459" t="s">
        <v>241</v>
      </c>
      <c r="B30" s="247">
        <v>0.6</v>
      </c>
      <c r="C30" s="248">
        <v>0.4</v>
      </c>
    </row>
    <row r="31" spans="1:3" x14ac:dyDescent="0.25">
      <c r="A31" s="459" t="s">
        <v>242</v>
      </c>
      <c r="B31" s="247">
        <v>0.55555555555555558</v>
      </c>
      <c r="C31" s="248">
        <v>0.44444444444444442</v>
      </c>
    </row>
    <row r="32" spans="1:3" ht="14.45" customHeight="1" x14ac:dyDescent="0.25">
      <c r="A32" s="227" t="s">
        <v>243</v>
      </c>
      <c r="B32" s="249">
        <v>0.2</v>
      </c>
      <c r="C32" s="213">
        <v>0.8</v>
      </c>
    </row>
    <row r="33" spans="1:11" ht="14.45" customHeight="1" x14ac:dyDescent="0.25">
      <c r="A33" s="459" t="s">
        <v>244</v>
      </c>
      <c r="B33" s="247">
        <v>0.6</v>
      </c>
      <c r="C33" s="248">
        <v>0.4</v>
      </c>
    </row>
    <row r="34" spans="1:11" ht="14.45" customHeight="1" x14ac:dyDescent="0.25">
      <c r="A34" s="227" t="s">
        <v>245</v>
      </c>
      <c r="B34" s="249">
        <v>0</v>
      </c>
      <c r="C34" s="213">
        <v>1</v>
      </c>
    </row>
    <row r="35" spans="1:11" ht="14.45" customHeight="1" x14ac:dyDescent="0.25">
      <c r="A35" s="459" t="s">
        <v>246</v>
      </c>
      <c r="B35" s="247">
        <v>0.6</v>
      </c>
      <c r="C35" s="248">
        <v>0.4</v>
      </c>
    </row>
    <row r="36" spans="1:11" x14ac:dyDescent="0.25">
      <c r="A36" s="227" t="s">
        <v>247</v>
      </c>
      <c r="B36" s="249">
        <v>0.4</v>
      </c>
      <c r="C36" s="213">
        <v>0.6</v>
      </c>
    </row>
    <row r="37" spans="1:11" x14ac:dyDescent="0.25">
      <c r="A37" s="229" t="s">
        <v>248</v>
      </c>
      <c r="B37" s="250">
        <v>0.4358974358974359</v>
      </c>
      <c r="C37" s="214">
        <v>0.5641025641025641</v>
      </c>
    </row>
    <row r="38" spans="1:11" x14ac:dyDescent="0.25">
      <c r="A38" s="7" t="s">
        <v>249</v>
      </c>
      <c r="B38" s="7"/>
      <c r="C38" s="7"/>
      <c r="D38" s="7"/>
      <c r="E38" s="7"/>
    </row>
    <row r="39" spans="1:11" ht="46.5" customHeight="1" x14ac:dyDescent="0.25">
      <c r="A39" s="549" t="s">
        <v>239</v>
      </c>
      <c r="B39" s="549"/>
      <c r="C39" s="549"/>
      <c r="D39" s="549"/>
      <c r="E39" s="549"/>
      <c r="F39" s="555"/>
      <c r="G39" s="555"/>
      <c r="H39" s="555"/>
      <c r="I39" s="555"/>
      <c r="J39" s="555"/>
    </row>
    <row r="40" spans="1:11" x14ac:dyDescent="0.25">
      <c r="K40" s="21"/>
    </row>
    <row r="41" spans="1:11" x14ac:dyDescent="0.25">
      <c r="A41" s="1" t="s">
        <v>250</v>
      </c>
      <c r="B41" s="7"/>
      <c r="C41" s="7"/>
      <c r="D41" s="7"/>
    </row>
    <row r="42" spans="1:11" x14ac:dyDescent="0.25">
      <c r="A42" s="392"/>
      <c r="B42" s="361" t="s">
        <v>251</v>
      </c>
      <c r="C42" s="393"/>
      <c r="D42" s="394" t="s">
        <v>252</v>
      </c>
    </row>
    <row r="43" spans="1:11" x14ac:dyDescent="0.25">
      <c r="A43" s="395" t="s">
        <v>253</v>
      </c>
      <c r="B43" s="389" t="s">
        <v>254</v>
      </c>
      <c r="C43" s="266"/>
      <c r="D43" s="251" t="s">
        <v>1</v>
      </c>
    </row>
    <row r="44" spans="1:11" x14ac:dyDescent="0.25">
      <c r="A44" s="395" t="s">
        <v>255</v>
      </c>
      <c r="B44" s="389" t="s">
        <v>256</v>
      </c>
      <c r="C44" s="266"/>
      <c r="D44" s="251" t="s">
        <v>1</v>
      </c>
    </row>
    <row r="45" spans="1:11" x14ac:dyDescent="0.25">
      <c r="A45" s="396" t="s">
        <v>243</v>
      </c>
      <c r="B45" s="390" t="s">
        <v>257</v>
      </c>
      <c r="C45" s="266"/>
      <c r="D45" s="252" t="s">
        <v>0</v>
      </c>
    </row>
    <row r="46" spans="1:11" x14ac:dyDescent="0.25">
      <c r="A46" s="396" t="s">
        <v>258</v>
      </c>
      <c r="B46" s="390" t="s">
        <v>259</v>
      </c>
      <c r="C46" s="266"/>
      <c r="D46" s="252" t="s">
        <v>0</v>
      </c>
    </row>
    <row r="47" spans="1:11" x14ac:dyDescent="0.25">
      <c r="A47" s="395" t="s">
        <v>245</v>
      </c>
      <c r="B47" s="389" t="s">
        <v>260</v>
      </c>
      <c r="C47" s="266"/>
      <c r="D47" s="251" t="s">
        <v>1</v>
      </c>
    </row>
    <row r="48" spans="1:11" x14ac:dyDescent="0.25">
      <c r="A48" s="396" t="s">
        <v>261</v>
      </c>
      <c r="B48" s="390" t="s">
        <v>262</v>
      </c>
      <c r="C48" s="266"/>
      <c r="D48" s="252" t="s">
        <v>0</v>
      </c>
    </row>
    <row r="49" spans="1:5" x14ac:dyDescent="0.25">
      <c r="A49" s="397" t="s">
        <v>247</v>
      </c>
      <c r="B49" s="391" t="s">
        <v>263</v>
      </c>
      <c r="C49" s="436"/>
      <c r="D49" s="253" t="s">
        <v>1</v>
      </c>
    </row>
    <row r="50" spans="1:5" ht="48" customHeight="1" x14ac:dyDescent="0.25">
      <c r="A50" s="549" t="s">
        <v>239</v>
      </c>
      <c r="B50" s="549"/>
      <c r="C50" s="549"/>
      <c r="D50" s="549"/>
      <c r="E50" s="549"/>
    </row>
    <row r="52" spans="1:5" ht="19.5" x14ac:dyDescent="0.3">
      <c r="A52" s="66" t="s">
        <v>379</v>
      </c>
    </row>
    <row r="54" spans="1:5" x14ac:dyDescent="0.25">
      <c r="A54" s="1" t="s">
        <v>270</v>
      </c>
    </row>
    <row r="55" spans="1:5" x14ac:dyDescent="0.25">
      <c r="A55" s="33"/>
      <c r="B55" s="12" t="s">
        <v>4</v>
      </c>
      <c r="C55" s="27"/>
      <c r="D55" s="7"/>
    </row>
    <row r="56" spans="1:5" x14ac:dyDescent="0.25">
      <c r="A56" s="227" t="s">
        <v>271</v>
      </c>
      <c r="B56" s="125">
        <v>0.4</v>
      </c>
      <c r="C56" s="27"/>
      <c r="D56" s="7"/>
    </row>
    <row r="57" spans="1:5" x14ac:dyDescent="0.25">
      <c r="A57" s="227" t="s">
        <v>272</v>
      </c>
      <c r="B57" s="125">
        <v>0.4</v>
      </c>
      <c r="C57" s="27"/>
      <c r="D57" s="7"/>
    </row>
    <row r="58" spans="1:5" x14ac:dyDescent="0.25">
      <c r="A58" s="227" t="s">
        <v>273</v>
      </c>
      <c r="B58" s="125">
        <v>0.4</v>
      </c>
      <c r="C58" s="27"/>
      <c r="D58" s="7"/>
    </row>
    <row r="59" spans="1:5" x14ac:dyDescent="0.25">
      <c r="A59" s="227" t="s">
        <v>274</v>
      </c>
      <c r="B59" s="125">
        <v>0.4</v>
      </c>
      <c r="C59" s="27"/>
      <c r="D59" s="7"/>
    </row>
    <row r="60" spans="1:5" x14ac:dyDescent="0.25">
      <c r="A60" s="227" t="s">
        <v>243</v>
      </c>
      <c r="B60" s="125">
        <v>0.42857142857142855</v>
      </c>
      <c r="C60" s="27"/>
      <c r="D60" s="7"/>
    </row>
    <row r="61" spans="1:5" x14ac:dyDescent="0.25">
      <c r="A61" s="227" t="s">
        <v>275</v>
      </c>
      <c r="B61" s="125">
        <v>0.5714285714285714</v>
      </c>
      <c r="C61" s="27"/>
      <c r="D61" s="7"/>
    </row>
    <row r="62" spans="1:5" x14ac:dyDescent="0.25">
      <c r="A62" s="227" t="s">
        <v>276</v>
      </c>
      <c r="B62" s="125">
        <v>0.5714285714285714</v>
      </c>
      <c r="C62" s="27"/>
      <c r="D62" s="7"/>
    </row>
    <row r="63" spans="1:5" x14ac:dyDescent="0.25">
      <c r="A63" s="227" t="s">
        <v>277</v>
      </c>
      <c r="B63" s="125">
        <v>0.5714285714285714</v>
      </c>
      <c r="C63" s="27"/>
      <c r="D63" s="7"/>
    </row>
    <row r="64" spans="1:5" x14ac:dyDescent="0.25">
      <c r="A64" s="227" t="s">
        <v>278</v>
      </c>
      <c r="B64" s="125">
        <v>0.6</v>
      </c>
      <c r="C64" s="7"/>
    </row>
    <row r="65" spans="1:5" x14ac:dyDescent="0.25">
      <c r="A65" s="227" t="s">
        <v>279</v>
      </c>
      <c r="B65" s="125">
        <v>0.6</v>
      </c>
      <c r="C65" s="7"/>
    </row>
    <row r="66" spans="1:5" x14ac:dyDescent="0.25">
      <c r="A66" s="227" t="s">
        <v>280</v>
      </c>
      <c r="B66" s="125">
        <v>0.6</v>
      </c>
      <c r="C66" s="7"/>
    </row>
    <row r="67" spans="1:5" x14ac:dyDescent="0.25">
      <c r="A67" s="227" t="s">
        <v>281</v>
      </c>
      <c r="B67" s="125">
        <v>0.7142857142857143</v>
      </c>
    </row>
    <row r="68" spans="1:5" x14ac:dyDescent="0.25">
      <c r="A68" s="227" t="s">
        <v>282</v>
      </c>
      <c r="B68" s="125">
        <v>0.7142857142857143</v>
      </c>
    </row>
    <row r="69" spans="1:5" x14ac:dyDescent="0.25">
      <c r="A69" s="227" t="s">
        <v>283</v>
      </c>
      <c r="B69" s="125">
        <v>0.8</v>
      </c>
    </row>
    <row r="70" spans="1:5" x14ac:dyDescent="0.25">
      <c r="A70" s="49" t="s">
        <v>284</v>
      </c>
      <c r="B70" s="50">
        <v>0.56000000000000005</v>
      </c>
    </row>
    <row r="71" spans="1:5" ht="52.5" customHeight="1" x14ac:dyDescent="0.25">
      <c r="A71" s="549" t="s">
        <v>239</v>
      </c>
      <c r="B71" s="549"/>
      <c r="C71" s="549"/>
      <c r="D71" s="549"/>
      <c r="E71" s="549"/>
    </row>
    <row r="72" spans="1:5" x14ac:dyDescent="0.25">
      <c r="A72" s="7" t="s">
        <v>285</v>
      </c>
    </row>
  </sheetData>
  <sheetProtection algorithmName="SHA-512" hashValue="ku9E3/4R5qigbtolAjjYEDctGiGSFhS3GK+bgX7QlSjIm36uh8SPX3/04xNx0iGIXqzv4WhQT3tP0NrdfGAf8w==" saltValue="IKyB69UKnGnLH1jddi1YGQ==" spinCount="100000" sheet="1" objects="1" scenarios="1" selectLockedCells="1" selectUnlockedCells="1"/>
  <mergeCells count="5">
    <mergeCell ref="A71:E71"/>
    <mergeCell ref="A13:E13"/>
    <mergeCell ref="A39:E39"/>
    <mergeCell ref="F39:J39"/>
    <mergeCell ref="A50:E50"/>
  </mergeCells>
  <pageMargins left="0.25" right="0.25" top="0.75" bottom="0.75" header="0.3" footer="0.3"/>
  <pageSetup fitToHeight="0" orientation="landscape" r:id="rId1"/>
  <rowBreaks count="2" manualBreakCount="2">
    <brk id="25" max="8" man="1"/>
    <brk id="51"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60C4-0AF7-4F1E-851D-1FB47802831B}">
  <sheetPr codeName="Sheet10">
    <pageSetUpPr fitToPage="1"/>
  </sheetPr>
  <dimension ref="A1:J122"/>
  <sheetViews>
    <sheetView showRuler="0" view="pageLayout" zoomScaleNormal="100" zoomScaleSheetLayoutView="100" workbookViewId="0"/>
  </sheetViews>
  <sheetFormatPr defaultRowHeight="15" x14ac:dyDescent="0.25"/>
  <cols>
    <col min="1" max="1" width="25.85546875" customWidth="1"/>
    <col min="2" max="9" width="10.140625" customWidth="1"/>
    <col min="11" max="11" width="17.85546875" customWidth="1"/>
    <col min="17" max="17" width="22.7109375" customWidth="1"/>
  </cols>
  <sheetData>
    <row r="1" spans="1:10" s="64" customFormat="1" ht="19.5" x14ac:dyDescent="0.3">
      <c r="A1" s="63" t="s">
        <v>580</v>
      </c>
    </row>
    <row r="2" spans="1:10" x14ac:dyDescent="0.25">
      <c r="F2" s="44"/>
      <c r="G2" s="44"/>
      <c r="H2" s="44"/>
      <c r="I2" s="44"/>
      <c r="J2" s="44"/>
    </row>
    <row r="3" spans="1:10" x14ac:dyDescent="0.25">
      <c r="A3" t="s">
        <v>581</v>
      </c>
      <c r="F3" s="44"/>
      <c r="G3" s="44"/>
      <c r="H3" s="44"/>
      <c r="I3" s="44"/>
      <c r="J3" s="44"/>
    </row>
    <row r="4" spans="1:10" x14ac:dyDescent="0.25">
      <c r="F4" s="44"/>
      <c r="G4" s="44"/>
      <c r="H4" s="44"/>
      <c r="I4" s="44"/>
      <c r="J4" s="44"/>
    </row>
    <row r="5" spans="1:10" ht="19.5" x14ac:dyDescent="0.3">
      <c r="A5" s="66" t="s">
        <v>518</v>
      </c>
      <c r="B5" s="470"/>
      <c r="C5" s="470"/>
      <c r="D5" s="470"/>
      <c r="E5" s="470"/>
    </row>
    <row r="6" spans="1:10" x14ac:dyDescent="0.25">
      <c r="A6" s="471"/>
      <c r="B6" s="470"/>
      <c r="C6" s="470"/>
      <c r="D6" s="470"/>
      <c r="E6" s="470"/>
    </row>
    <row r="7" spans="1:10" x14ac:dyDescent="0.25">
      <c r="A7" s="472" t="s">
        <v>519</v>
      </c>
      <c r="B7" s="473"/>
      <c r="C7" s="470"/>
      <c r="D7" s="470"/>
      <c r="E7" s="470"/>
    </row>
    <row r="8" spans="1:10" x14ac:dyDescent="0.25">
      <c r="A8" s="484"/>
      <c r="B8" s="404" t="s">
        <v>4</v>
      </c>
      <c r="C8" s="470"/>
      <c r="D8" s="470"/>
      <c r="E8" s="470"/>
    </row>
    <row r="9" spans="1:10" x14ac:dyDescent="0.25">
      <c r="A9" s="409" t="s">
        <v>0</v>
      </c>
      <c r="B9" s="476">
        <v>0.29799999999999999</v>
      </c>
      <c r="C9" s="470"/>
      <c r="D9" s="470"/>
      <c r="E9" s="470"/>
    </row>
    <row r="10" spans="1:10" x14ac:dyDescent="0.25">
      <c r="A10" s="409" t="s">
        <v>1</v>
      </c>
      <c r="B10" s="476">
        <v>0.23499999999999999</v>
      </c>
      <c r="C10" s="470"/>
      <c r="D10" s="470"/>
      <c r="E10" s="470"/>
    </row>
    <row r="11" spans="1:10" x14ac:dyDescent="0.25">
      <c r="A11" s="477" t="s">
        <v>167</v>
      </c>
      <c r="B11" s="478">
        <v>0.26300000000000001</v>
      </c>
      <c r="C11" s="470"/>
      <c r="D11" s="470"/>
      <c r="E11" s="470"/>
    </row>
    <row r="12" spans="1:10" x14ac:dyDescent="0.25">
      <c r="A12" s="7" t="s">
        <v>520</v>
      </c>
      <c r="B12" s="473"/>
      <c r="C12" s="470"/>
      <c r="D12" s="470"/>
      <c r="E12" s="470"/>
    </row>
    <row r="13" spans="1:10" ht="32.1" customHeight="1" x14ac:dyDescent="0.25">
      <c r="A13" s="549" t="s">
        <v>521</v>
      </c>
      <c r="B13" s="549"/>
      <c r="C13" s="549"/>
      <c r="D13" s="549"/>
      <c r="E13" s="549"/>
      <c r="F13" s="549"/>
      <c r="G13" s="549"/>
    </row>
    <row r="14" spans="1:10" x14ac:dyDescent="0.25">
      <c r="A14" s="471"/>
      <c r="B14" s="470"/>
      <c r="C14" s="470"/>
      <c r="D14" s="470"/>
      <c r="E14" s="470"/>
    </row>
    <row r="15" spans="1:10" x14ac:dyDescent="0.25">
      <c r="A15" s="472" t="s">
        <v>592</v>
      </c>
      <c r="B15" s="470"/>
      <c r="C15" s="470"/>
      <c r="D15" s="470"/>
      <c r="E15" s="470"/>
    </row>
    <row r="16" spans="1:10" x14ac:dyDescent="0.25">
      <c r="A16" s="485"/>
      <c r="B16" s="486" t="s">
        <v>522</v>
      </c>
      <c r="C16" s="470"/>
      <c r="D16" s="470"/>
      <c r="E16" s="470"/>
    </row>
    <row r="17" spans="1:5" ht="30" x14ac:dyDescent="0.25">
      <c r="A17" s="480" t="s">
        <v>523</v>
      </c>
      <c r="B17" s="481">
        <v>54841</v>
      </c>
      <c r="C17" s="470"/>
      <c r="D17" s="470"/>
      <c r="E17" s="470"/>
    </row>
    <row r="18" spans="1:5" ht="30" x14ac:dyDescent="0.25">
      <c r="A18" s="480" t="s">
        <v>524</v>
      </c>
      <c r="B18" s="481">
        <v>64477</v>
      </c>
      <c r="C18" s="470"/>
      <c r="D18" s="470"/>
      <c r="E18" s="470"/>
    </row>
    <row r="19" spans="1:5" ht="45" x14ac:dyDescent="0.25">
      <c r="A19" s="480" t="s">
        <v>525</v>
      </c>
      <c r="B19" s="481">
        <v>46203</v>
      </c>
      <c r="C19" s="470"/>
      <c r="D19" s="470"/>
      <c r="E19" s="470"/>
    </row>
    <row r="20" spans="1:5" ht="30" x14ac:dyDescent="0.25">
      <c r="A20" s="480" t="s">
        <v>526</v>
      </c>
      <c r="B20" s="481">
        <v>48151</v>
      </c>
      <c r="C20" s="470"/>
      <c r="D20" s="470"/>
      <c r="E20" s="470"/>
    </row>
    <row r="21" spans="1:5" ht="30" x14ac:dyDescent="0.25">
      <c r="A21" s="482" t="s">
        <v>527</v>
      </c>
      <c r="B21" s="483">
        <v>63102</v>
      </c>
      <c r="C21" s="470"/>
      <c r="D21" s="470"/>
      <c r="E21" s="470"/>
    </row>
    <row r="22" spans="1:5" ht="45" x14ac:dyDescent="0.25">
      <c r="A22" s="479" t="s">
        <v>528</v>
      </c>
      <c r="B22" s="7"/>
      <c r="C22" s="470"/>
      <c r="D22" s="470"/>
      <c r="E22" s="470"/>
    </row>
    <row r="23" spans="1:5" x14ac:dyDescent="0.25">
      <c r="A23" s="7" t="s">
        <v>529</v>
      </c>
      <c r="B23" s="7"/>
      <c r="C23" s="470"/>
      <c r="D23" s="470"/>
      <c r="E23" s="470"/>
    </row>
    <row r="24" spans="1:5" x14ac:dyDescent="0.25">
      <c r="A24" s="471"/>
      <c r="B24" s="470"/>
      <c r="C24" s="470"/>
      <c r="D24" s="470"/>
      <c r="E24" s="470"/>
    </row>
    <row r="25" spans="1:5" ht="19.5" x14ac:dyDescent="0.3">
      <c r="A25" s="66" t="s">
        <v>530</v>
      </c>
      <c r="B25" s="470"/>
      <c r="C25" s="470"/>
      <c r="D25" s="470"/>
      <c r="E25" s="470"/>
    </row>
    <row r="26" spans="1:5" x14ac:dyDescent="0.25">
      <c r="A26" s="471"/>
      <c r="B26" s="470"/>
      <c r="C26" s="470"/>
      <c r="D26" s="470"/>
      <c r="E26" s="470"/>
    </row>
    <row r="27" spans="1:5" x14ac:dyDescent="0.25">
      <c r="A27" s="472" t="s">
        <v>531</v>
      </c>
      <c r="B27" s="473"/>
      <c r="C27" s="470"/>
      <c r="D27" s="470"/>
      <c r="E27" s="470"/>
    </row>
    <row r="28" spans="1:5" x14ac:dyDescent="0.25">
      <c r="A28" s="484"/>
      <c r="B28" s="404" t="s">
        <v>0</v>
      </c>
      <c r="C28" s="404" t="s">
        <v>1</v>
      </c>
      <c r="D28" s="404" t="s">
        <v>532</v>
      </c>
      <c r="E28" s="470"/>
    </row>
    <row r="29" spans="1:5" x14ac:dyDescent="0.25">
      <c r="A29" s="409" t="s">
        <v>533</v>
      </c>
      <c r="B29" s="476">
        <v>0.55000000000000004</v>
      </c>
      <c r="C29" s="476">
        <v>0.45</v>
      </c>
      <c r="D29" s="476">
        <v>0</v>
      </c>
      <c r="E29" s="470"/>
    </row>
    <row r="30" spans="1:5" x14ac:dyDescent="0.25">
      <c r="A30" s="409" t="s">
        <v>534</v>
      </c>
      <c r="B30" s="476">
        <v>0.57999999999999996</v>
      </c>
      <c r="C30" s="476">
        <v>0.39</v>
      </c>
      <c r="D30" s="476">
        <v>0.02</v>
      </c>
      <c r="E30" s="470"/>
    </row>
    <row r="31" spans="1:5" ht="30" x14ac:dyDescent="0.25">
      <c r="A31" s="410" t="s">
        <v>535</v>
      </c>
      <c r="B31" s="478">
        <v>0.503</v>
      </c>
      <c r="C31" s="478">
        <v>0.46200000000000002</v>
      </c>
      <c r="D31" s="478">
        <v>3.4000000000000002E-2</v>
      </c>
      <c r="E31" s="470"/>
    </row>
    <row r="32" spans="1:5" x14ac:dyDescent="0.25">
      <c r="A32" s="7" t="s">
        <v>536</v>
      </c>
      <c r="B32" s="7"/>
      <c r="C32" s="7"/>
      <c r="D32" s="7"/>
      <c r="E32" s="470"/>
    </row>
    <row r="33" spans="1:7" x14ac:dyDescent="0.25">
      <c r="A33" s="7" t="s">
        <v>537</v>
      </c>
      <c r="B33" s="7"/>
      <c r="C33" s="7"/>
      <c r="D33" s="7"/>
      <c r="E33" s="470"/>
    </row>
    <row r="34" spans="1:7" ht="44.1" customHeight="1" x14ac:dyDescent="0.25">
      <c r="A34" s="549" t="s">
        <v>538</v>
      </c>
      <c r="B34" s="549"/>
      <c r="C34" s="549"/>
      <c r="D34" s="549"/>
      <c r="E34" s="549"/>
      <c r="F34" s="549"/>
      <c r="G34" s="549"/>
    </row>
    <row r="35" spans="1:7" x14ac:dyDescent="0.25">
      <c r="A35" s="471"/>
      <c r="B35" s="470"/>
      <c r="C35" s="470"/>
      <c r="D35" s="470"/>
      <c r="E35" s="470"/>
    </row>
    <row r="36" spans="1:7" x14ac:dyDescent="0.25">
      <c r="A36" s="472" t="s">
        <v>539</v>
      </c>
      <c r="B36" s="470"/>
      <c r="C36" s="470"/>
      <c r="D36" s="470"/>
      <c r="E36" s="470"/>
    </row>
    <row r="37" spans="1:7" x14ac:dyDescent="0.25">
      <c r="A37" s="485"/>
      <c r="B37" s="487" t="s">
        <v>0</v>
      </c>
      <c r="C37" s="488" t="s">
        <v>4</v>
      </c>
      <c r="D37" s="487" t="s">
        <v>1</v>
      </c>
      <c r="E37" s="488" t="s">
        <v>4</v>
      </c>
    </row>
    <row r="38" spans="1:7" ht="30" x14ac:dyDescent="0.25">
      <c r="A38" s="480" t="s">
        <v>540</v>
      </c>
      <c r="B38" s="489">
        <v>60293</v>
      </c>
      <c r="C38" s="490">
        <v>0.50464950826532751</v>
      </c>
      <c r="D38" s="489">
        <v>59182</v>
      </c>
      <c r="E38" s="490">
        <v>0.49535049173467255</v>
      </c>
    </row>
    <row r="39" spans="1:7" ht="30" x14ac:dyDescent="0.25">
      <c r="A39" s="480" t="s">
        <v>541</v>
      </c>
      <c r="B39" s="489">
        <v>112876</v>
      </c>
      <c r="C39" s="490">
        <v>0.4688924059834918</v>
      </c>
      <c r="D39" s="489">
        <v>127853</v>
      </c>
      <c r="E39" s="490">
        <v>0.5311075940165082</v>
      </c>
    </row>
    <row r="40" spans="1:7" ht="30" x14ac:dyDescent="0.25">
      <c r="A40" s="480" t="s">
        <v>542</v>
      </c>
      <c r="B40" s="489">
        <v>191862</v>
      </c>
      <c r="C40" s="490">
        <v>0.53106325028579016</v>
      </c>
      <c r="D40" s="489">
        <v>169417</v>
      </c>
      <c r="E40" s="490">
        <v>0.46893674971420979</v>
      </c>
    </row>
    <row r="41" spans="1:7" x14ac:dyDescent="0.25">
      <c r="A41" s="480" t="s">
        <v>543</v>
      </c>
      <c r="B41" s="489">
        <v>126547</v>
      </c>
      <c r="C41" s="490">
        <v>0.52989774468833484</v>
      </c>
      <c r="D41" s="489">
        <v>112267</v>
      </c>
      <c r="E41" s="490">
        <v>0.47010225531166516</v>
      </c>
    </row>
    <row r="42" spans="1:7" ht="30" x14ac:dyDescent="0.25">
      <c r="A42" s="480" t="s">
        <v>544</v>
      </c>
      <c r="B42" s="489">
        <v>69214</v>
      </c>
      <c r="C42" s="490">
        <v>0.535504835589942</v>
      </c>
      <c r="D42" s="489">
        <v>60036</v>
      </c>
      <c r="E42" s="490">
        <v>0.464495164410058</v>
      </c>
    </row>
    <row r="43" spans="1:7" x14ac:dyDescent="0.25">
      <c r="A43" s="482" t="s">
        <v>2</v>
      </c>
      <c r="B43" s="491">
        <v>560792</v>
      </c>
      <c r="C43" s="492">
        <v>0.51470198164925418</v>
      </c>
      <c r="D43" s="491">
        <v>528755</v>
      </c>
      <c r="E43" s="492">
        <v>0.48529801835074576</v>
      </c>
    </row>
    <row r="44" spans="1:7" x14ac:dyDescent="0.25">
      <c r="A44" s="7" t="s">
        <v>545</v>
      </c>
      <c r="B44" s="7"/>
      <c r="C44" s="7"/>
      <c r="D44" s="7"/>
      <c r="E44" s="7"/>
    </row>
    <row r="45" spans="1:7" x14ac:dyDescent="0.25">
      <c r="A45" s="7" t="s">
        <v>546</v>
      </c>
      <c r="B45" s="7"/>
      <c r="C45" s="7"/>
      <c r="D45" s="7"/>
      <c r="E45" s="7"/>
    </row>
    <row r="46" spans="1:7" x14ac:dyDescent="0.25">
      <c r="A46" s="7" t="s">
        <v>547</v>
      </c>
      <c r="B46" s="7"/>
      <c r="C46" s="7"/>
      <c r="D46" s="7"/>
      <c r="E46" s="7"/>
    </row>
    <row r="47" spans="1:7" x14ac:dyDescent="0.25">
      <c r="A47" s="470"/>
      <c r="B47" s="470"/>
      <c r="C47" s="470"/>
      <c r="D47" s="470"/>
      <c r="E47" s="470"/>
    </row>
    <row r="48" spans="1:7" x14ac:dyDescent="0.25">
      <c r="A48" s="472" t="s">
        <v>539</v>
      </c>
      <c r="B48" s="470"/>
      <c r="C48" s="470"/>
      <c r="D48" s="470"/>
      <c r="E48" s="470"/>
    </row>
    <row r="49" spans="1:8" x14ac:dyDescent="0.25">
      <c r="A49" s="485"/>
      <c r="B49" s="487" t="s">
        <v>0</v>
      </c>
      <c r="C49" s="488" t="s">
        <v>4</v>
      </c>
      <c r="D49" s="487" t="s">
        <v>1</v>
      </c>
      <c r="E49" s="488" t="s">
        <v>4</v>
      </c>
      <c r="F49" s="7"/>
      <c r="G49" s="7"/>
      <c r="H49" s="7"/>
    </row>
    <row r="50" spans="1:8" ht="30" x14ac:dyDescent="0.25">
      <c r="A50" s="480" t="s">
        <v>540</v>
      </c>
      <c r="B50" s="489">
        <v>60293</v>
      </c>
      <c r="C50" s="490" cm="1">
        <f t="array" ref="C50:C55">B50:B55/B55</f>
        <v>0.10751401589181016</v>
      </c>
      <c r="D50" s="489">
        <v>59182</v>
      </c>
      <c r="E50" s="490" cm="1">
        <f t="array" ref="E50:E55">D50:D55/D55</f>
        <v>0.1119270739756598</v>
      </c>
      <c r="F50" s="7"/>
      <c r="G50" s="7"/>
      <c r="H50" s="7"/>
    </row>
    <row r="51" spans="1:8" ht="30" x14ac:dyDescent="0.25">
      <c r="A51" s="480" t="s">
        <v>541</v>
      </c>
      <c r="B51" s="489">
        <v>112876</v>
      </c>
      <c r="C51" s="490">
        <v>0.20127961882480491</v>
      </c>
      <c r="D51" s="489">
        <v>127853</v>
      </c>
      <c r="E51" s="490">
        <v>0.24180007754063793</v>
      </c>
      <c r="F51" s="7"/>
      <c r="G51" s="7"/>
      <c r="H51" s="7"/>
    </row>
    <row r="52" spans="1:8" ht="30" x14ac:dyDescent="0.25">
      <c r="A52" s="480" t="s">
        <v>542</v>
      </c>
      <c r="B52" s="489">
        <v>191862</v>
      </c>
      <c r="C52" s="490">
        <v>0.34212684917045894</v>
      </c>
      <c r="D52" s="489">
        <v>169417</v>
      </c>
      <c r="E52" s="490">
        <v>0.32040737203430703</v>
      </c>
      <c r="F52" s="7"/>
      <c r="G52" s="7"/>
      <c r="H52" s="7"/>
    </row>
    <row r="53" spans="1:8" x14ac:dyDescent="0.25">
      <c r="A53" s="480" t="s">
        <v>543</v>
      </c>
      <c r="B53" s="489">
        <v>126547</v>
      </c>
      <c r="C53" s="490">
        <v>0.22565764133582505</v>
      </c>
      <c r="D53" s="489">
        <v>112267</v>
      </c>
      <c r="E53" s="490">
        <v>0.21232328772304754</v>
      </c>
      <c r="F53" s="7"/>
      <c r="G53" s="7"/>
      <c r="H53" s="7"/>
    </row>
    <row r="54" spans="1:8" ht="30" x14ac:dyDescent="0.25">
      <c r="A54" s="480" t="s">
        <v>544</v>
      </c>
      <c r="B54" s="489">
        <v>69214</v>
      </c>
      <c r="C54" s="490">
        <v>0.12342187477710095</v>
      </c>
      <c r="D54" s="489">
        <v>60036</v>
      </c>
      <c r="E54" s="490">
        <v>0.11354218872634775</v>
      </c>
      <c r="F54" s="7"/>
      <c r="G54" s="7"/>
      <c r="H54" s="7"/>
    </row>
    <row r="55" spans="1:8" x14ac:dyDescent="0.25">
      <c r="A55" s="482" t="s">
        <v>2</v>
      </c>
      <c r="B55" s="491">
        <v>560792</v>
      </c>
      <c r="C55" s="492">
        <v>1</v>
      </c>
      <c r="D55" s="491">
        <v>528755</v>
      </c>
      <c r="E55" s="492">
        <v>1</v>
      </c>
      <c r="F55" s="7"/>
      <c r="G55" s="7"/>
      <c r="H55" s="7"/>
    </row>
    <row r="56" spans="1:8" ht="31.5" customHeight="1" x14ac:dyDescent="0.25">
      <c r="A56" s="549" t="s">
        <v>548</v>
      </c>
      <c r="B56" s="549"/>
      <c r="C56" s="549"/>
      <c r="D56" s="549"/>
      <c r="E56" s="549"/>
      <c r="F56" s="549"/>
      <c r="G56" s="549"/>
      <c r="H56" s="549"/>
    </row>
    <row r="57" spans="1:8" x14ac:dyDescent="0.25">
      <c r="A57" s="471"/>
      <c r="B57" s="470"/>
      <c r="C57" s="470"/>
      <c r="D57" s="470"/>
      <c r="E57" s="470"/>
    </row>
    <row r="58" spans="1:8" x14ac:dyDescent="0.25">
      <c r="A58" s="472" t="s">
        <v>549</v>
      </c>
      <c r="B58" s="470"/>
      <c r="C58" s="470"/>
      <c r="D58" s="470"/>
      <c r="E58" s="470"/>
    </row>
    <row r="59" spans="1:8" ht="51" customHeight="1" x14ac:dyDescent="0.25">
      <c r="A59" s="485"/>
      <c r="B59" s="487" t="s">
        <v>0</v>
      </c>
      <c r="C59" s="487" t="s">
        <v>1</v>
      </c>
      <c r="D59" s="486" t="s">
        <v>167</v>
      </c>
      <c r="E59" s="565" t="s">
        <v>550</v>
      </c>
      <c r="F59" s="566"/>
    </row>
    <row r="60" spans="1:8" ht="30" x14ac:dyDescent="0.25">
      <c r="A60" s="480" t="s">
        <v>540</v>
      </c>
      <c r="B60" s="493">
        <v>22666</v>
      </c>
      <c r="C60" s="493">
        <v>40171</v>
      </c>
      <c r="D60" s="481">
        <v>32858</v>
      </c>
      <c r="E60" s="561">
        <v>17505</v>
      </c>
      <c r="F60" s="562"/>
    </row>
    <row r="61" spans="1:8" ht="30" x14ac:dyDescent="0.25">
      <c r="A61" s="480" t="s">
        <v>541</v>
      </c>
      <c r="B61" s="493">
        <v>32340</v>
      </c>
      <c r="C61" s="493">
        <v>44241</v>
      </c>
      <c r="D61" s="481">
        <v>40556</v>
      </c>
      <c r="E61" s="561">
        <v>11901</v>
      </c>
      <c r="F61" s="562"/>
    </row>
    <row r="62" spans="1:8" ht="30" x14ac:dyDescent="0.25">
      <c r="A62" s="480" t="s">
        <v>542</v>
      </c>
      <c r="B62" s="493">
        <v>42288</v>
      </c>
      <c r="C62" s="493">
        <v>50536</v>
      </c>
      <c r="D62" s="481">
        <v>46076</v>
      </c>
      <c r="E62" s="561">
        <v>8248</v>
      </c>
      <c r="F62" s="562"/>
    </row>
    <row r="63" spans="1:8" x14ac:dyDescent="0.25">
      <c r="A63" s="480" t="s">
        <v>543</v>
      </c>
      <c r="B63" s="493">
        <v>64685</v>
      </c>
      <c r="C63" s="493">
        <v>80168</v>
      </c>
      <c r="D63" s="481">
        <v>70901</v>
      </c>
      <c r="E63" s="561">
        <v>15483</v>
      </c>
      <c r="F63" s="562"/>
    </row>
    <row r="64" spans="1:8" ht="30" x14ac:dyDescent="0.25">
      <c r="A64" s="480" t="s">
        <v>544</v>
      </c>
      <c r="B64" s="493">
        <v>83864</v>
      </c>
      <c r="C64" s="493">
        <v>101941</v>
      </c>
      <c r="D64" s="481">
        <v>91743</v>
      </c>
      <c r="E64" s="561">
        <v>18077</v>
      </c>
      <c r="F64" s="562"/>
    </row>
    <row r="65" spans="1:6" x14ac:dyDescent="0.25">
      <c r="A65" s="482" t="s">
        <v>2</v>
      </c>
      <c r="B65" s="494">
        <v>48274</v>
      </c>
      <c r="C65" s="494">
        <v>55074</v>
      </c>
      <c r="D65" s="483">
        <v>51906</v>
      </c>
      <c r="E65" s="563">
        <v>6800</v>
      </c>
      <c r="F65" s="564"/>
    </row>
    <row r="66" spans="1:6" x14ac:dyDescent="0.25">
      <c r="A66" s="7" t="s">
        <v>551</v>
      </c>
      <c r="B66" s="7"/>
      <c r="C66" s="7"/>
      <c r="D66" s="7"/>
      <c r="E66" s="7"/>
      <c r="F66" s="7"/>
    </row>
    <row r="67" spans="1:6" x14ac:dyDescent="0.25">
      <c r="A67" s="7" t="s">
        <v>552</v>
      </c>
      <c r="B67" s="7"/>
      <c r="C67" s="7"/>
      <c r="D67" s="7"/>
      <c r="E67" s="7"/>
      <c r="F67" s="7"/>
    </row>
    <row r="68" spans="1:6" x14ac:dyDescent="0.25">
      <c r="A68" s="7" t="s">
        <v>553</v>
      </c>
      <c r="B68" s="7"/>
      <c r="C68" s="7"/>
      <c r="D68" s="7"/>
      <c r="E68" s="7"/>
      <c r="F68" s="7"/>
    </row>
    <row r="69" spans="1:6" x14ac:dyDescent="0.25">
      <c r="A69" s="471"/>
      <c r="B69" s="470"/>
      <c r="C69" s="470"/>
      <c r="D69" s="470"/>
      <c r="E69" s="470"/>
    </row>
    <row r="70" spans="1:6" ht="19.5" x14ac:dyDescent="0.3">
      <c r="A70" s="66" t="s">
        <v>105</v>
      </c>
      <c r="B70" s="470"/>
      <c r="C70" s="470"/>
      <c r="D70" s="470"/>
      <c r="E70" s="470"/>
    </row>
    <row r="71" spans="1:6" x14ac:dyDescent="0.25">
      <c r="A71" s="471"/>
      <c r="B71" s="470"/>
      <c r="C71" s="470"/>
      <c r="D71" s="470"/>
      <c r="E71" s="470"/>
    </row>
    <row r="72" spans="1:6" x14ac:dyDescent="0.25">
      <c r="A72" s="472" t="s">
        <v>554</v>
      </c>
      <c r="B72" s="470"/>
      <c r="C72" s="470"/>
      <c r="D72" s="470"/>
      <c r="E72" s="470"/>
    </row>
    <row r="73" spans="1:6" x14ac:dyDescent="0.25">
      <c r="A73" s="484"/>
      <c r="B73" s="404" t="s">
        <v>4</v>
      </c>
      <c r="C73" s="7"/>
      <c r="D73" s="7"/>
      <c r="E73" s="7"/>
    </row>
    <row r="74" spans="1:6" x14ac:dyDescent="0.25">
      <c r="A74" s="409" t="s">
        <v>555</v>
      </c>
      <c r="B74" s="405">
        <v>0.1</v>
      </c>
      <c r="C74" s="7"/>
      <c r="D74" s="7"/>
      <c r="E74" s="7"/>
    </row>
    <row r="75" spans="1:6" x14ac:dyDescent="0.25">
      <c r="A75" s="409" t="s">
        <v>556</v>
      </c>
      <c r="B75" s="405">
        <v>7.0000000000000007E-2</v>
      </c>
      <c r="C75" s="7"/>
      <c r="D75" s="7"/>
      <c r="E75" s="7"/>
    </row>
    <row r="76" spans="1:6" x14ac:dyDescent="0.25">
      <c r="A76" s="409" t="s">
        <v>557</v>
      </c>
      <c r="B76" s="405">
        <v>0.18</v>
      </c>
      <c r="C76" s="7"/>
      <c r="D76" s="7"/>
      <c r="E76" s="7"/>
    </row>
    <row r="77" spans="1:6" x14ac:dyDescent="0.25">
      <c r="A77" s="409" t="s">
        <v>558</v>
      </c>
      <c r="B77" s="405">
        <v>0.26</v>
      </c>
      <c r="C77" s="7"/>
      <c r="D77" s="7"/>
      <c r="E77" s="7"/>
    </row>
    <row r="78" spans="1:6" x14ac:dyDescent="0.25">
      <c r="A78" s="409" t="s">
        <v>559</v>
      </c>
      <c r="B78" s="405">
        <v>0.2</v>
      </c>
      <c r="C78" s="7"/>
      <c r="D78" s="7"/>
      <c r="E78" s="7"/>
    </row>
    <row r="79" spans="1:6" x14ac:dyDescent="0.25">
      <c r="A79" s="409" t="s">
        <v>560</v>
      </c>
      <c r="B79" s="405">
        <v>0.15</v>
      </c>
      <c r="C79" s="7"/>
      <c r="D79" s="7"/>
      <c r="E79" s="7"/>
    </row>
    <row r="80" spans="1:6" x14ac:dyDescent="0.25">
      <c r="A80" s="477" t="s">
        <v>561</v>
      </c>
      <c r="B80" s="406">
        <v>0.05</v>
      </c>
      <c r="C80" s="7"/>
      <c r="D80" s="7"/>
      <c r="E80" s="7"/>
    </row>
    <row r="81" spans="1:5" x14ac:dyDescent="0.25">
      <c r="A81" s="7" t="s">
        <v>562</v>
      </c>
      <c r="B81" s="7"/>
      <c r="C81" s="7"/>
      <c r="D81" s="7"/>
      <c r="E81" s="7"/>
    </row>
    <row r="82" spans="1:5" x14ac:dyDescent="0.25">
      <c r="A82" s="471"/>
      <c r="B82" s="470"/>
      <c r="C82" s="470"/>
      <c r="D82" s="470"/>
      <c r="E82" s="470"/>
    </row>
    <row r="83" spans="1:5" x14ac:dyDescent="0.25">
      <c r="A83" s="1" t="s">
        <v>563</v>
      </c>
      <c r="B83" s="470"/>
      <c r="C83" s="470"/>
      <c r="D83" s="470"/>
      <c r="E83" s="470"/>
    </row>
    <row r="84" spans="1:5" x14ac:dyDescent="0.25">
      <c r="A84" s="495"/>
      <c r="B84" s="404" t="s">
        <v>111</v>
      </c>
      <c r="C84" s="404" t="s">
        <v>110</v>
      </c>
      <c r="D84" s="404" t="s">
        <v>2</v>
      </c>
      <c r="E84" s="7"/>
    </row>
    <row r="85" spans="1:5" x14ac:dyDescent="0.25">
      <c r="A85" s="496" t="s">
        <v>564</v>
      </c>
      <c r="B85" s="497">
        <v>0.4</v>
      </c>
      <c r="C85" s="497">
        <v>0.6</v>
      </c>
      <c r="D85" s="497">
        <v>1</v>
      </c>
      <c r="E85" s="7"/>
    </row>
    <row r="86" spans="1:5" x14ac:dyDescent="0.25">
      <c r="A86" s="496" t="s">
        <v>555</v>
      </c>
      <c r="B86" s="497">
        <v>0.96</v>
      </c>
      <c r="C86" s="497">
        <v>0.04</v>
      </c>
      <c r="D86" s="497">
        <v>1</v>
      </c>
      <c r="E86" s="7"/>
    </row>
    <row r="87" spans="1:5" x14ac:dyDescent="0.25">
      <c r="A87" s="496" t="s">
        <v>565</v>
      </c>
      <c r="B87" s="497">
        <v>0.6</v>
      </c>
      <c r="C87" s="497">
        <v>0.4</v>
      </c>
      <c r="D87" s="497">
        <v>1</v>
      </c>
      <c r="E87" s="7"/>
    </row>
    <row r="88" spans="1:5" x14ac:dyDescent="0.25">
      <c r="A88" s="496" t="s">
        <v>566</v>
      </c>
      <c r="B88" s="497">
        <v>0.3</v>
      </c>
      <c r="C88" s="497">
        <v>0.7</v>
      </c>
      <c r="D88" s="497">
        <v>1</v>
      </c>
      <c r="E88" s="7"/>
    </row>
    <row r="89" spans="1:5" x14ac:dyDescent="0.25">
      <c r="A89" s="496" t="s">
        <v>567</v>
      </c>
      <c r="B89" s="497">
        <v>0.25</v>
      </c>
      <c r="C89" s="497">
        <v>0.75</v>
      </c>
      <c r="D89" s="497">
        <v>1</v>
      </c>
      <c r="E89" s="7"/>
    </row>
    <row r="90" spans="1:5" x14ac:dyDescent="0.25">
      <c r="A90" s="496" t="s">
        <v>568</v>
      </c>
      <c r="B90" s="497">
        <v>0.3</v>
      </c>
      <c r="C90" s="497">
        <v>0.7</v>
      </c>
      <c r="D90" s="497">
        <v>1</v>
      </c>
      <c r="E90" s="7"/>
    </row>
    <row r="91" spans="1:5" x14ac:dyDescent="0.25">
      <c r="A91" s="496" t="s">
        <v>569</v>
      </c>
      <c r="B91" s="497">
        <v>0.43</v>
      </c>
      <c r="C91" s="497">
        <v>0.56999999999999995</v>
      </c>
      <c r="D91" s="497">
        <v>1</v>
      </c>
      <c r="E91" s="7"/>
    </row>
    <row r="92" spans="1:5" x14ac:dyDescent="0.25">
      <c r="A92" s="498" t="s">
        <v>561</v>
      </c>
      <c r="B92" s="499">
        <v>0.55000000000000004</v>
      </c>
      <c r="C92" s="499">
        <v>0.46</v>
      </c>
      <c r="D92" s="499">
        <v>1</v>
      </c>
      <c r="E92" s="7"/>
    </row>
    <row r="93" spans="1:5" x14ac:dyDescent="0.25">
      <c r="A93" s="7" t="s">
        <v>562</v>
      </c>
      <c r="B93" s="7"/>
      <c r="C93" s="7"/>
      <c r="D93" s="7"/>
      <c r="E93" s="7"/>
    </row>
    <row r="94" spans="1:5" x14ac:dyDescent="0.25">
      <c r="A94" s="471"/>
      <c r="B94" s="470"/>
      <c r="C94" s="470"/>
      <c r="D94" s="470"/>
      <c r="E94" s="470"/>
    </row>
    <row r="95" spans="1:5" ht="19.5" x14ac:dyDescent="0.3">
      <c r="A95" s="66" t="s">
        <v>570</v>
      </c>
      <c r="B95" s="470"/>
      <c r="C95" s="470"/>
      <c r="D95" s="470"/>
      <c r="E95" s="470"/>
    </row>
    <row r="96" spans="1:5" x14ac:dyDescent="0.25">
      <c r="A96" s="471"/>
      <c r="B96" s="470"/>
      <c r="C96" s="470"/>
      <c r="D96" s="470"/>
      <c r="E96" s="470"/>
    </row>
    <row r="97" spans="1:5" ht="15.75" x14ac:dyDescent="0.25">
      <c r="A97" s="1" t="s">
        <v>594</v>
      </c>
      <c r="B97" s="474"/>
      <c r="C97" s="474"/>
      <c r="D97" s="470"/>
      <c r="E97" s="470"/>
    </row>
    <row r="98" spans="1:5" x14ac:dyDescent="0.25">
      <c r="A98" s="495"/>
      <c r="B98" s="404" t="s">
        <v>0</v>
      </c>
      <c r="C98" s="500" t="s">
        <v>1</v>
      </c>
      <c r="D98" s="470"/>
      <c r="E98" s="470"/>
    </row>
    <row r="99" spans="1:5" x14ac:dyDescent="0.25">
      <c r="A99" s="496" t="s">
        <v>571</v>
      </c>
      <c r="B99" s="405">
        <v>0.56000000000000005</v>
      </c>
      <c r="C99" s="405">
        <v>0.62</v>
      </c>
      <c r="D99" s="470"/>
      <c r="E99" s="470"/>
    </row>
    <row r="100" spans="1:5" x14ac:dyDescent="0.25">
      <c r="A100" s="496" t="s">
        <v>572</v>
      </c>
      <c r="B100" s="405">
        <v>0.49</v>
      </c>
      <c r="C100" s="405">
        <v>0.55000000000000004</v>
      </c>
      <c r="D100" s="470"/>
      <c r="E100" s="470"/>
    </row>
    <row r="101" spans="1:5" x14ac:dyDescent="0.25">
      <c r="A101" s="498" t="s">
        <v>573</v>
      </c>
      <c r="B101" s="406">
        <v>0.46</v>
      </c>
      <c r="C101" s="406">
        <v>0.56000000000000005</v>
      </c>
      <c r="D101" s="470"/>
      <c r="E101" s="470"/>
    </row>
    <row r="102" spans="1:5" x14ac:dyDescent="0.25">
      <c r="A102" s="502" t="s">
        <v>574</v>
      </c>
      <c r="B102" s="475"/>
      <c r="C102" s="475"/>
      <c r="D102" s="470"/>
      <c r="E102" s="470"/>
    </row>
    <row r="103" spans="1:5" x14ac:dyDescent="0.25">
      <c r="A103" s="7" t="s">
        <v>575</v>
      </c>
      <c r="B103" s="7"/>
      <c r="C103" s="7"/>
      <c r="D103" s="470"/>
      <c r="E103" s="470"/>
    </row>
    <row r="104" spans="1:5" x14ac:dyDescent="0.25">
      <c r="A104" s="7" t="s">
        <v>576</v>
      </c>
      <c r="B104" s="7"/>
      <c r="C104" s="7"/>
      <c r="D104" s="470"/>
      <c r="E104" s="470"/>
    </row>
    <row r="105" spans="1:5" x14ac:dyDescent="0.25">
      <c r="A105" s="471"/>
      <c r="B105" s="470"/>
      <c r="C105" s="470"/>
      <c r="D105" s="470"/>
      <c r="E105" s="470"/>
    </row>
    <row r="106" spans="1:5" ht="15.75" x14ac:dyDescent="0.25">
      <c r="A106" s="1" t="s">
        <v>577</v>
      </c>
      <c r="B106" s="474"/>
      <c r="C106" s="474"/>
      <c r="D106" s="470"/>
      <c r="E106" s="470"/>
    </row>
    <row r="107" spans="1:5" x14ac:dyDescent="0.25">
      <c r="A107" s="495"/>
      <c r="B107" s="404" t="s">
        <v>0</v>
      </c>
      <c r="C107" s="500" t="s">
        <v>1</v>
      </c>
      <c r="D107" s="7"/>
      <c r="E107" s="470"/>
    </row>
    <row r="108" spans="1:5" x14ac:dyDescent="0.25">
      <c r="A108" s="496" t="s">
        <v>571</v>
      </c>
      <c r="B108" s="405">
        <v>0.31</v>
      </c>
      <c r="C108" s="405">
        <v>0.2</v>
      </c>
      <c r="D108" s="7"/>
      <c r="E108" s="470"/>
    </row>
    <row r="109" spans="1:5" x14ac:dyDescent="0.25">
      <c r="A109" s="496" t="s">
        <v>572</v>
      </c>
      <c r="B109" s="405">
        <v>0.26</v>
      </c>
      <c r="C109" s="405">
        <v>0.17</v>
      </c>
      <c r="D109" s="7"/>
      <c r="E109" s="470"/>
    </row>
    <row r="110" spans="1:5" x14ac:dyDescent="0.25">
      <c r="A110" s="498" t="s">
        <v>573</v>
      </c>
      <c r="B110" s="406">
        <v>0.21</v>
      </c>
      <c r="C110" s="406">
        <v>0.13</v>
      </c>
      <c r="D110" s="7"/>
      <c r="E110" s="470"/>
    </row>
    <row r="111" spans="1:5" x14ac:dyDescent="0.25">
      <c r="A111" s="502" t="s">
        <v>574</v>
      </c>
      <c r="B111" s="475"/>
      <c r="C111" s="475"/>
      <c r="D111" s="7"/>
      <c r="E111" s="470"/>
    </row>
    <row r="112" spans="1:5" x14ac:dyDescent="0.25">
      <c r="A112" s="7" t="s">
        <v>578</v>
      </c>
      <c r="B112" s="7"/>
      <c r="C112" s="7"/>
      <c r="D112" s="7"/>
      <c r="E112" s="470"/>
    </row>
    <row r="113" spans="1:5" x14ac:dyDescent="0.25">
      <c r="A113" s="7" t="s">
        <v>576</v>
      </c>
      <c r="B113" s="7"/>
      <c r="C113" s="7"/>
      <c r="D113" s="7"/>
      <c r="E113" s="470"/>
    </row>
    <row r="114" spans="1:5" x14ac:dyDescent="0.25">
      <c r="A114" s="471"/>
      <c r="B114" s="470"/>
      <c r="C114" s="470"/>
      <c r="D114" s="470"/>
      <c r="E114" s="470"/>
    </row>
    <row r="115" spans="1:5" ht="15.75" x14ac:dyDescent="0.25">
      <c r="A115" s="1" t="s">
        <v>596</v>
      </c>
      <c r="B115" s="474"/>
      <c r="C115" s="474"/>
      <c r="D115" s="470"/>
      <c r="E115" s="470"/>
    </row>
    <row r="116" spans="1:5" x14ac:dyDescent="0.25">
      <c r="A116" s="495"/>
      <c r="B116" s="404" t="s">
        <v>0</v>
      </c>
      <c r="C116" s="500" t="s">
        <v>1</v>
      </c>
      <c r="D116" s="470"/>
      <c r="E116" s="470"/>
    </row>
    <row r="117" spans="1:5" x14ac:dyDescent="0.25">
      <c r="A117" s="496" t="s">
        <v>572</v>
      </c>
      <c r="B117" s="405">
        <v>0.3</v>
      </c>
      <c r="C117" s="405">
        <v>0.16</v>
      </c>
      <c r="D117" s="470"/>
      <c r="E117" s="470"/>
    </row>
    <row r="118" spans="1:5" x14ac:dyDescent="0.25">
      <c r="A118" s="498" t="s">
        <v>573</v>
      </c>
      <c r="B118" s="406">
        <v>0.28000000000000003</v>
      </c>
      <c r="C118" s="406">
        <v>0.06</v>
      </c>
      <c r="D118" s="470"/>
      <c r="E118" s="470"/>
    </row>
    <row r="119" spans="1:5" x14ac:dyDescent="0.25">
      <c r="A119" s="502" t="s">
        <v>574</v>
      </c>
      <c r="B119" s="475"/>
      <c r="C119" s="475"/>
      <c r="D119" s="470"/>
      <c r="E119" s="470"/>
    </row>
    <row r="120" spans="1:5" x14ac:dyDescent="0.25">
      <c r="A120" s="7" t="s">
        <v>579</v>
      </c>
      <c r="B120" s="7"/>
      <c r="C120" s="7"/>
      <c r="D120" s="470"/>
      <c r="E120" s="470"/>
    </row>
    <row r="121" spans="1:5" x14ac:dyDescent="0.25">
      <c r="A121" s="7" t="s">
        <v>576</v>
      </c>
      <c r="B121" s="7"/>
      <c r="C121" s="7"/>
      <c r="D121" s="470"/>
      <c r="E121" s="470"/>
    </row>
    <row r="122" spans="1:5" x14ac:dyDescent="0.25">
      <c r="A122" s="502" t="s">
        <v>597</v>
      </c>
    </row>
  </sheetData>
  <sheetProtection algorithmName="SHA-512" hashValue="iOZ7iZ5bVBN6T0Q21COio4P27Hrhi3DGX89vV9jD6oEjyLa/haOe6vHwMvqa+U8QAH3EvVgeZ4hulL1lSzsWYg==" saltValue="64d+pJnTrq8xe6iJTCEk4w==" spinCount="100000" sheet="1" objects="1" scenarios="1" selectLockedCells="1" selectUnlockedCells="1"/>
  <mergeCells count="10">
    <mergeCell ref="A13:G13"/>
    <mergeCell ref="A34:G34"/>
    <mergeCell ref="E64:F64"/>
    <mergeCell ref="E65:F65"/>
    <mergeCell ref="A56:H56"/>
    <mergeCell ref="E59:F59"/>
    <mergeCell ref="E60:F60"/>
    <mergeCell ref="E61:F61"/>
    <mergeCell ref="E62:F62"/>
    <mergeCell ref="E63:F63"/>
  </mergeCells>
  <pageMargins left="0.25" right="0.25" top="0.75" bottom="0.75" header="0.3" footer="0.3"/>
  <pageSetup fitToHeight="0" orientation="landscape" r:id="rId1"/>
  <rowBreaks count="6" manualBreakCount="6">
    <brk id="14" max="8" man="1"/>
    <brk id="24" max="8" man="1"/>
    <brk id="35" max="8" man="1"/>
    <brk id="57" max="8" man="1"/>
    <brk id="69" max="8" man="1"/>
    <brk id="94"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4769A47440924DA1A75463DA1A0B6D" ma:contentTypeVersion="2" ma:contentTypeDescription="Create a new document." ma:contentTypeScope="" ma:versionID="331c2f64bec4828c8d2ea679c860c6d9">
  <xsd:schema xmlns:xsd="http://www.w3.org/2001/XMLSchema" xmlns:xs="http://www.w3.org/2001/XMLSchema" xmlns:p="http://schemas.microsoft.com/office/2006/metadata/properties" xmlns:ns1="http://schemas.microsoft.com/sharepoint/v3" targetNamespace="http://schemas.microsoft.com/office/2006/metadata/properties" ma:root="true" ma:fieldsID="cf45be0144f37a36be4b7d955f04834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9E950CE-FD9B-4C01-A667-A43A9FB5AD99}"/>
</file>

<file path=customXml/itemProps2.xml><?xml version="1.0" encoding="utf-8"?>
<ds:datastoreItem xmlns:ds="http://schemas.openxmlformats.org/officeDocument/2006/customXml" ds:itemID="{E7E3652D-BCD5-463D-A0E5-B9AC0D6DC914}"/>
</file>

<file path=customXml/itemProps3.xml><?xml version="1.0" encoding="utf-8"?>
<ds:datastoreItem xmlns:ds="http://schemas.openxmlformats.org/officeDocument/2006/customXml" ds:itemID="{A98A2B3C-7FEB-4552-86F8-5DBADF9F887F}"/>
</file>

<file path=docMetadata/LabelInfo.xml><?xml version="1.0" encoding="utf-8"?>
<clbl:labelList xmlns:clbl="http://schemas.microsoft.com/office/2020/mipLabelMetadata">
  <clbl:label id="{c13dd1c7-22d1-431c-a46c-2d140b414506}" enabled="1" method="Standard" siteId="{2b077431-a3b0-4b1c-bb77-f66a1132daa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Title Page</vt:lpstr>
      <vt:lpstr>Overview</vt:lpstr>
      <vt:lpstr>Population</vt:lpstr>
      <vt:lpstr>Economic Security</vt:lpstr>
      <vt:lpstr>Childcare</vt:lpstr>
      <vt:lpstr>Health</vt:lpstr>
      <vt:lpstr>Education</vt:lpstr>
      <vt:lpstr>Safety and Crime</vt:lpstr>
      <vt:lpstr>Political Representation</vt:lpstr>
      <vt:lpstr>Additional Tables</vt:lpstr>
      <vt:lpstr>'Additional Tables'!Print_Area</vt:lpstr>
      <vt:lpstr>Childcare!Print_Area</vt:lpstr>
      <vt:lpstr>'Economic Security'!Print_Area</vt:lpstr>
      <vt:lpstr>Education!Print_Area</vt:lpstr>
      <vt:lpstr>Health!Print_Area</vt:lpstr>
      <vt:lpstr>Overview!Print_Area</vt:lpstr>
      <vt:lpstr>'Political Representation'!Print_Area</vt:lpstr>
      <vt:lpstr>Population!Print_Area</vt:lpstr>
      <vt:lpstr>'Title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C</dc:creator>
  <cp:lastModifiedBy>Shane Whitlock</cp:lastModifiedBy>
  <cp:lastPrinted>2024-08-27T20:11:21Z</cp:lastPrinted>
  <dcterms:created xsi:type="dcterms:W3CDTF">2015-06-05T18:17:20Z</dcterms:created>
  <dcterms:modified xsi:type="dcterms:W3CDTF">2024-10-29T19:12:44Z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0x0101002C4769A47440924DA1A75463DA1A0B6D</vt:lpwstr>
  </property>
</Properties>
</file>